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ob\Dropbox (Personal)\Budgets - Home\Budgets - OLD\"/>
    </mc:Choice>
  </mc:AlternateContent>
  <xr:revisionPtr revIDLastSave="0" documentId="13_ncr:1_{363E48CE-94B5-4BA4-A3AF-5BC7AABCAB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tructions" sheetId="139" r:id="rId1"/>
    <sheet name="Overview 2017" sheetId="30" r:id="rId2"/>
    <sheet name="January" sheetId="134" r:id="rId3"/>
    <sheet name="February" sheetId="124" r:id="rId4"/>
    <sheet name="March" sheetId="136" r:id="rId5"/>
    <sheet name="April" sheetId="135" r:id="rId6"/>
    <sheet name="May" sheetId="132" r:id="rId7"/>
    <sheet name="June" sheetId="133" r:id="rId8"/>
    <sheet name="July" sheetId="131" r:id="rId9"/>
    <sheet name="August" sheetId="129" r:id="rId10"/>
    <sheet name="September" sheetId="130" r:id="rId11"/>
    <sheet name="October 17" sheetId="128" r:id="rId12"/>
    <sheet name="November 17" sheetId="127" r:id="rId13"/>
    <sheet name="December 17" sheetId="126" r:id="rId14"/>
    <sheet name="January 18" sheetId="125" r:id="rId15"/>
    <sheet name="February 18" sheetId="12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" i="30" l="1"/>
  <c r="F71" i="30" s="1"/>
  <c r="C71" i="30"/>
  <c r="E78" i="30"/>
  <c r="D78" i="30"/>
  <c r="F78" i="30" s="1"/>
  <c r="E82" i="30"/>
  <c r="D82" i="30"/>
  <c r="C82" i="30"/>
  <c r="E81" i="30"/>
  <c r="D81" i="30"/>
  <c r="C81" i="30"/>
  <c r="F76" i="30"/>
  <c r="E76" i="30"/>
  <c r="C76" i="30"/>
  <c r="E77" i="30"/>
  <c r="D77" i="30"/>
  <c r="C77" i="30"/>
  <c r="F68" i="30"/>
  <c r="E68" i="30"/>
  <c r="C68" i="30"/>
  <c r="E67" i="30"/>
  <c r="D67" i="30"/>
  <c r="C67" i="30"/>
  <c r="E66" i="30"/>
  <c r="D66" i="30"/>
  <c r="C66" i="30"/>
  <c r="C21" i="30"/>
  <c r="D21" i="30"/>
  <c r="E21" i="30"/>
  <c r="C22" i="30"/>
  <c r="D22" i="30"/>
  <c r="E22" i="30"/>
  <c r="D23" i="30"/>
  <c r="F23" i="30" s="1"/>
  <c r="E23" i="30"/>
  <c r="F11" i="30" l="1"/>
  <c r="D11" i="30"/>
  <c r="C11" i="30"/>
  <c r="F12" i="30"/>
  <c r="E12" i="30"/>
  <c r="C12" i="30"/>
  <c r="F10" i="30"/>
  <c r="E10" i="30"/>
  <c r="C10" i="30"/>
  <c r="F9" i="30"/>
  <c r="E9" i="30"/>
  <c r="C9" i="30"/>
  <c r="E7" i="30"/>
  <c r="D7" i="30" l="1"/>
  <c r="F7" i="30" s="1"/>
  <c r="E93" i="30" l="1"/>
  <c r="D93" i="30"/>
  <c r="F93" i="30" s="1"/>
  <c r="E92" i="30"/>
  <c r="D92" i="30"/>
  <c r="F92" i="30" s="1"/>
  <c r="E91" i="30"/>
  <c r="D91" i="30"/>
  <c r="F91" i="30" s="1"/>
  <c r="E90" i="30"/>
  <c r="D90" i="30"/>
  <c r="F90" i="30" s="1"/>
  <c r="E89" i="30"/>
  <c r="D89" i="30"/>
  <c r="F89" i="30" s="1"/>
  <c r="E88" i="30"/>
  <c r="D88" i="30"/>
  <c r="F88" i="30" s="1"/>
  <c r="F87" i="30"/>
  <c r="E87" i="30"/>
  <c r="C87" i="30"/>
  <c r="E86" i="30"/>
  <c r="D86" i="30"/>
  <c r="F86" i="30" s="1"/>
  <c r="E83" i="30"/>
  <c r="D83" i="30"/>
  <c r="C83" i="30"/>
  <c r="E80" i="30"/>
  <c r="D80" i="30"/>
  <c r="C80" i="30"/>
  <c r="F79" i="30"/>
  <c r="E79" i="30"/>
  <c r="C79" i="30"/>
  <c r="F75" i="30"/>
  <c r="E75" i="30"/>
  <c r="C75" i="30"/>
  <c r="F74" i="30"/>
  <c r="E74" i="30"/>
  <c r="C74" i="30"/>
  <c r="D73" i="30"/>
  <c r="F73" i="30" s="1"/>
  <c r="C73" i="30"/>
  <c r="E72" i="30"/>
  <c r="D72" i="30"/>
  <c r="F72" i="30" s="1"/>
  <c r="D70" i="30"/>
  <c r="F70" i="30" s="1"/>
  <c r="C70" i="30"/>
  <c r="E65" i="30"/>
  <c r="D65" i="30"/>
  <c r="F65" i="30" s="1"/>
  <c r="E61" i="30"/>
  <c r="D61" i="30"/>
  <c r="C61" i="30"/>
  <c r="E60" i="30"/>
  <c r="D60" i="30"/>
  <c r="C60" i="30"/>
  <c r="E59" i="30"/>
  <c r="D59" i="30"/>
  <c r="C59" i="30"/>
  <c r="E58" i="30"/>
  <c r="D58" i="30"/>
  <c r="C58" i="30"/>
  <c r="E56" i="30"/>
  <c r="D56" i="30"/>
  <c r="C56" i="30"/>
  <c r="E55" i="30"/>
  <c r="D55" i="30"/>
  <c r="C55" i="30"/>
  <c r="E54" i="30"/>
  <c r="D54" i="30"/>
  <c r="C54" i="30"/>
  <c r="E53" i="30"/>
  <c r="D53" i="30"/>
  <c r="C53" i="30"/>
  <c r="E52" i="30"/>
  <c r="D52" i="30"/>
  <c r="C52" i="30"/>
  <c r="E51" i="30"/>
  <c r="D51" i="30"/>
  <c r="C51" i="30"/>
  <c r="E50" i="30"/>
  <c r="D50" i="30"/>
  <c r="C50" i="30"/>
  <c r="D48" i="30"/>
  <c r="F48" i="30" s="1"/>
  <c r="C48" i="30"/>
  <c r="F47" i="30"/>
  <c r="E47" i="30"/>
  <c r="C47" i="30"/>
  <c r="F46" i="30"/>
  <c r="E46" i="30"/>
  <c r="C46" i="30"/>
  <c r="E44" i="30"/>
  <c r="D44" i="30"/>
  <c r="F44" i="30" s="1"/>
  <c r="F43" i="30"/>
  <c r="D43" i="30"/>
  <c r="C43" i="30"/>
  <c r="E42" i="30"/>
  <c r="D42" i="30"/>
  <c r="C42" i="30"/>
  <c r="E41" i="30"/>
  <c r="D41" i="30"/>
  <c r="C41" i="30"/>
  <c r="E40" i="30"/>
  <c r="D40" i="30"/>
  <c r="C40" i="30"/>
  <c r="E39" i="30"/>
  <c r="D39" i="30"/>
  <c r="C39" i="30"/>
  <c r="E37" i="30"/>
  <c r="D37" i="30"/>
  <c r="F37" i="30" s="1"/>
  <c r="F36" i="30"/>
  <c r="E36" i="30"/>
  <c r="C36" i="30"/>
  <c r="E35" i="30"/>
  <c r="D35" i="30"/>
  <c r="C35" i="30"/>
  <c r="E34" i="30"/>
  <c r="D34" i="30"/>
  <c r="C34" i="30"/>
  <c r="F33" i="30"/>
  <c r="E33" i="30"/>
  <c r="C33" i="30"/>
  <c r="F32" i="30"/>
  <c r="E32" i="30"/>
  <c r="C32" i="30"/>
  <c r="F31" i="30"/>
  <c r="E31" i="30"/>
  <c r="C31" i="30"/>
  <c r="F30" i="30"/>
  <c r="E30" i="30"/>
  <c r="C30" i="30"/>
  <c r="E29" i="30"/>
  <c r="D29" i="30"/>
  <c r="C29" i="30"/>
  <c r="F28" i="30"/>
  <c r="E28" i="30"/>
  <c r="C28" i="30"/>
  <c r="F27" i="30"/>
  <c r="E27" i="30"/>
  <c r="C27" i="30"/>
  <c r="E24" i="30"/>
  <c r="D24" i="30"/>
  <c r="F24" i="30" s="1"/>
  <c r="E20" i="30"/>
  <c r="D20" i="30"/>
  <c r="C20" i="30"/>
  <c r="E17" i="30"/>
  <c r="D17" i="30"/>
  <c r="F17" i="30" s="1"/>
  <c r="E8" i="30"/>
  <c r="C13" i="30"/>
  <c r="E6" i="30"/>
  <c r="D6" i="30"/>
  <c r="F6" i="30" s="1"/>
  <c r="E5" i="30"/>
  <c r="D5" i="30"/>
  <c r="E13" i="30" l="1"/>
  <c r="F5" i="30"/>
  <c r="D8" i="30"/>
  <c r="F8" i="30" s="1"/>
  <c r="F13" i="30" l="1"/>
  <c r="D13" i="30"/>
  <c r="L16" i="123" l="1"/>
  <c r="L16" i="125"/>
  <c r="L16" i="126"/>
  <c r="L16" i="127"/>
  <c r="L16" i="128"/>
  <c r="L16" i="130"/>
  <c r="L16" i="129"/>
  <c r="L16" i="131"/>
  <c r="L16" i="136"/>
  <c r="L16" i="124"/>
  <c r="L16" i="134"/>
  <c r="L16" i="133"/>
  <c r="L16" i="132"/>
  <c r="L16" i="135"/>
  <c r="L12" i="123"/>
  <c r="L12" i="125"/>
  <c r="L12" i="126"/>
  <c r="L12" i="127"/>
  <c r="L12" i="128"/>
  <c r="L12" i="130"/>
  <c r="L12" i="129"/>
  <c r="L12" i="131"/>
  <c r="L12" i="133"/>
  <c r="L12" i="132"/>
  <c r="L12" i="135"/>
  <c r="L12" i="136"/>
  <c r="L12" i="124"/>
  <c r="L12" i="134"/>
  <c r="M29" i="134"/>
  <c r="N72" i="123" l="1"/>
  <c r="M72" i="123"/>
  <c r="N71" i="123"/>
  <c r="M71" i="123"/>
  <c r="N70" i="123"/>
  <c r="M70" i="123"/>
  <c r="M69" i="123"/>
  <c r="N69" i="123" s="1"/>
  <c r="N68" i="123"/>
  <c r="M68" i="123"/>
  <c r="N67" i="123"/>
  <c r="M67" i="123"/>
  <c r="N66" i="123"/>
  <c r="M66" i="123"/>
  <c r="N65" i="123"/>
  <c r="M65" i="123"/>
  <c r="N64" i="123"/>
  <c r="M64" i="123"/>
  <c r="N63" i="123"/>
  <c r="M63" i="123"/>
  <c r="N62" i="123"/>
  <c r="M62" i="123"/>
  <c r="N61" i="123"/>
  <c r="M61" i="123"/>
  <c r="N60" i="123"/>
  <c r="M60" i="123"/>
  <c r="N59" i="123"/>
  <c r="M59" i="123"/>
  <c r="N58" i="123"/>
  <c r="M58" i="123"/>
  <c r="N57" i="123"/>
  <c r="M57" i="123"/>
  <c r="N56" i="123"/>
  <c r="M56" i="123"/>
  <c r="N55" i="123"/>
  <c r="M55" i="123"/>
  <c r="N54" i="123"/>
  <c r="M54" i="123"/>
  <c r="N53" i="123"/>
  <c r="M53" i="123"/>
  <c r="N52" i="123"/>
  <c r="M52" i="123"/>
  <c r="N51" i="123"/>
  <c r="M51" i="123"/>
  <c r="N50" i="123"/>
  <c r="M50" i="123"/>
  <c r="N49" i="123"/>
  <c r="M49" i="123"/>
  <c r="N48" i="123"/>
  <c r="M48" i="123"/>
  <c r="N47" i="123"/>
  <c r="M47" i="123"/>
  <c r="N46" i="123"/>
  <c r="M46" i="123"/>
  <c r="N45" i="123"/>
  <c r="M45" i="123"/>
  <c r="N44" i="123"/>
  <c r="M44" i="123"/>
  <c r="N43" i="123"/>
  <c r="M43" i="123"/>
  <c r="N42" i="123"/>
  <c r="M42" i="123"/>
  <c r="N41" i="123"/>
  <c r="M41" i="123"/>
  <c r="N40" i="123"/>
  <c r="M40" i="123"/>
  <c r="N39" i="123"/>
  <c r="M39" i="123"/>
  <c r="N38" i="123"/>
  <c r="M38" i="123"/>
  <c r="N37" i="123"/>
  <c r="M37" i="123"/>
  <c r="N36" i="123"/>
  <c r="M36" i="123"/>
  <c r="N35" i="123"/>
  <c r="M35" i="123"/>
  <c r="N34" i="123"/>
  <c r="M34" i="123"/>
  <c r="N33" i="123"/>
  <c r="M33" i="123"/>
  <c r="N32" i="123"/>
  <c r="M32" i="123"/>
  <c r="L31" i="123"/>
  <c r="M31" i="123" s="1"/>
  <c r="N31" i="123" s="1"/>
  <c r="L30" i="123"/>
  <c r="M30" i="123" s="1"/>
  <c r="N30" i="123" s="1"/>
  <c r="L29" i="123"/>
  <c r="M29" i="123" s="1"/>
  <c r="N29" i="123" s="1"/>
  <c r="L28" i="123"/>
  <c r="M28" i="123" s="1"/>
  <c r="N28" i="123" s="1"/>
  <c r="L27" i="123"/>
  <c r="M27" i="123" s="1"/>
  <c r="N27" i="123" s="1"/>
  <c r="L26" i="123"/>
  <c r="M26" i="123" s="1"/>
  <c r="N26" i="123" s="1"/>
  <c r="L25" i="123"/>
  <c r="M25" i="123" s="1"/>
  <c r="N25" i="123" s="1"/>
  <c r="L24" i="123"/>
  <c r="M24" i="123" s="1"/>
  <c r="N24" i="123" s="1"/>
  <c r="L23" i="123"/>
  <c r="M23" i="123" s="1"/>
  <c r="N23" i="123" s="1"/>
  <c r="L22" i="123"/>
  <c r="M22" i="123" s="1"/>
  <c r="N22" i="123" s="1"/>
  <c r="L20" i="123"/>
  <c r="M20" i="123" s="1"/>
  <c r="N20" i="123" s="1"/>
  <c r="L13" i="123"/>
  <c r="M13" i="123" s="1"/>
  <c r="N13" i="123" s="1"/>
  <c r="B5" i="123"/>
  <c r="B4" i="123"/>
  <c r="N72" i="125"/>
  <c r="M72" i="125"/>
  <c r="N71" i="125"/>
  <c r="M71" i="125"/>
  <c r="N70" i="125"/>
  <c r="M70" i="125"/>
  <c r="N69" i="125"/>
  <c r="M69" i="125"/>
  <c r="N68" i="125"/>
  <c r="M68" i="125"/>
  <c r="N67" i="125"/>
  <c r="M67" i="125"/>
  <c r="N66" i="125"/>
  <c r="M66" i="125"/>
  <c r="N65" i="125"/>
  <c r="M65" i="125"/>
  <c r="N64" i="125"/>
  <c r="M64" i="125"/>
  <c r="N63" i="125"/>
  <c r="M63" i="125"/>
  <c r="N62" i="125"/>
  <c r="M62" i="125"/>
  <c r="N61" i="125"/>
  <c r="M61" i="125"/>
  <c r="N60" i="125"/>
  <c r="M60" i="125"/>
  <c r="N59" i="125"/>
  <c r="M59" i="125"/>
  <c r="N58" i="125"/>
  <c r="M58" i="125"/>
  <c r="N57" i="125"/>
  <c r="M57" i="125"/>
  <c r="N56" i="125"/>
  <c r="M56" i="125"/>
  <c r="N55" i="125"/>
  <c r="M55" i="125"/>
  <c r="N54" i="125"/>
  <c r="M54" i="125"/>
  <c r="N53" i="125"/>
  <c r="M53" i="125"/>
  <c r="N52" i="125"/>
  <c r="M52" i="125"/>
  <c r="N51" i="125"/>
  <c r="M51" i="125"/>
  <c r="N50" i="125"/>
  <c r="M50" i="125"/>
  <c r="N49" i="125"/>
  <c r="M49" i="125"/>
  <c r="N48" i="125"/>
  <c r="M48" i="125"/>
  <c r="N47" i="125"/>
  <c r="M47" i="125"/>
  <c r="N46" i="125"/>
  <c r="M46" i="125"/>
  <c r="N45" i="125"/>
  <c r="M45" i="125"/>
  <c r="N44" i="125"/>
  <c r="M44" i="125"/>
  <c r="N43" i="125"/>
  <c r="M43" i="125"/>
  <c r="N42" i="125"/>
  <c r="M42" i="125"/>
  <c r="N41" i="125"/>
  <c r="M41" i="125"/>
  <c r="N40" i="125"/>
  <c r="M40" i="125"/>
  <c r="N39" i="125"/>
  <c r="M39" i="125"/>
  <c r="N38" i="125"/>
  <c r="M38" i="125"/>
  <c r="N37" i="125"/>
  <c r="M37" i="125"/>
  <c r="N36" i="125"/>
  <c r="M36" i="125"/>
  <c r="N35" i="125"/>
  <c r="M35" i="125"/>
  <c r="N34" i="125"/>
  <c r="M34" i="125"/>
  <c r="N33" i="125"/>
  <c r="M33" i="125"/>
  <c r="N32" i="125"/>
  <c r="M32" i="125"/>
  <c r="L31" i="125"/>
  <c r="M31" i="125" s="1"/>
  <c r="N31" i="125" s="1"/>
  <c r="L30" i="125"/>
  <c r="M30" i="125" s="1"/>
  <c r="N30" i="125" s="1"/>
  <c r="N29" i="125"/>
  <c r="M29" i="125"/>
  <c r="L28" i="125"/>
  <c r="M28" i="125" s="1"/>
  <c r="N28" i="125" s="1"/>
  <c r="L27" i="125"/>
  <c r="M27" i="125" s="1"/>
  <c r="N27" i="125" s="1"/>
  <c r="L26" i="125"/>
  <c r="M26" i="125" s="1"/>
  <c r="N26" i="125" s="1"/>
  <c r="L25" i="125"/>
  <c r="M25" i="125" s="1"/>
  <c r="N25" i="125" s="1"/>
  <c r="L24" i="125"/>
  <c r="M24" i="125" s="1"/>
  <c r="N24" i="125" s="1"/>
  <c r="L23" i="125"/>
  <c r="M23" i="125" s="1"/>
  <c r="N23" i="125" s="1"/>
  <c r="L22" i="125"/>
  <c r="M22" i="125" s="1"/>
  <c r="N22" i="125" s="1"/>
  <c r="L20" i="125"/>
  <c r="M20" i="125" s="1"/>
  <c r="N20" i="125" s="1"/>
  <c r="L13" i="125"/>
  <c r="M13" i="125" s="1"/>
  <c r="N13" i="125" s="1"/>
  <c r="B5" i="125"/>
  <c r="B4" i="125"/>
  <c r="M72" i="126"/>
  <c r="N72" i="126" s="1"/>
  <c r="M71" i="126"/>
  <c r="N71" i="126" s="1"/>
  <c r="M70" i="126"/>
  <c r="N70" i="126" s="1"/>
  <c r="N69" i="126"/>
  <c r="M69" i="126"/>
  <c r="M68" i="126"/>
  <c r="N68" i="126" s="1"/>
  <c r="N67" i="126"/>
  <c r="M67" i="126"/>
  <c r="M66" i="126"/>
  <c r="N66" i="126" s="1"/>
  <c r="N65" i="126"/>
  <c r="M65" i="126"/>
  <c r="M64" i="126"/>
  <c r="N64" i="126" s="1"/>
  <c r="N63" i="126"/>
  <c r="M63" i="126"/>
  <c r="M62" i="126"/>
  <c r="N62" i="126" s="1"/>
  <c r="N61" i="126"/>
  <c r="M61" i="126"/>
  <c r="M60" i="126"/>
  <c r="N60" i="126" s="1"/>
  <c r="N59" i="126"/>
  <c r="M59" i="126"/>
  <c r="M58" i="126"/>
  <c r="N58" i="126" s="1"/>
  <c r="N57" i="126"/>
  <c r="M57" i="126"/>
  <c r="M56" i="126"/>
  <c r="N56" i="126" s="1"/>
  <c r="N55" i="126"/>
  <c r="M55" i="126"/>
  <c r="M54" i="126"/>
  <c r="N54" i="126" s="1"/>
  <c r="N53" i="126"/>
  <c r="M53" i="126"/>
  <c r="M52" i="126"/>
  <c r="N52" i="126" s="1"/>
  <c r="N51" i="126"/>
  <c r="M51" i="126"/>
  <c r="M50" i="126"/>
  <c r="N50" i="126" s="1"/>
  <c r="N49" i="126"/>
  <c r="M49" i="126"/>
  <c r="M48" i="126"/>
  <c r="N48" i="126" s="1"/>
  <c r="N47" i="126"/>
  <c r="M47" i="126"/>
  <c r="M46" i="126"/>
  <c r="N46" i="126" s="1"/>
  <c r="N45" i="126"/>
  <c r="M45" i="126"/>
  <c r="M44" i="126"/>
  <c r="N44" i="126" s="1"/>
  <c r="N43" i="126"/>
  <c r="M43" i="126"/>
  <c r="M42" i="126"/>
  <c r="N42" i="126" s="1"/>
  <c r="N41" i="126"/>
  <c r="M41" i="126"/>
  <c r="M40" i="126"/>
  <c r="N40" i="126" s="1"/>
  <c r="N39" i="126"/>
  <c r="M39" i="126"/>
  <c r="M38" i="126"/>
  <c r="N38" i="126" s="1"/>
  <c r="N37" i="126"/>
  <c r="M37" i="126"/>
  <c r="M36" i="126"/>
  <c r="N36" i="126" s="1"/>
  <c r="N35" i="126"/>
  <c r="M35" i="126"/>
  <c r="M34" i="126"/>
  <c r="N34" i="126" s="1"/>
  <c r="N33" i="126"/>
  <c r="M33" i="126"/>
  <c r="M32" i="126"/>
  <c r="N32" i="126" s="1"/>
  <c r="L31" i="126"/>
  <c r="M31" i="126" s="1"/>
  <c r="N31" i="126" s="1"/>
  <c r="L30" i="126"/>
  <c r="M30" i="126" s="1"/>
  <c r="N30" i="126" s="1"/>
  <c r="L29" i="126"/>
  <c r="M29" i="126" s="1"/>
  <c r="N29" i="126" s="1"/>
  <c r="L28" i="126"/>
  <c r="M28" i="126" s="1"/>
  <c r="N28" i="126" s="1"/>
  <c r="L27" i="126"/>
  <c r="M27" i="126" s="1"/>
  <c r="N27" i="126" s="1"/>
  <c r="L26" i="126"/>
  <c r="M26" i="126" s="1"/>
  <c r="N26" i="126" s="1"/>
  <c r="L25" i="126"/>
  <c r="M25" i="126" s="1"/>
  <c r="N25" i="126" s="1"/>
  <c r="L24" i="126"/>
  <c r="M24" i="126" s="1"/>
  <c r="N24" i="126" s="1"/>
  <c r="L23" i="126"/>
  <c r="M23" i="126" s="1"/>
  <c r="N23" i="126" s="1"/>
  <c r="L22" i="126"/>
  <c r="M22" i="126" s="1"/>
  <c r="N22" i="126" s="1"/>
  <c r="L20" i="126"/>
  <c r="M20" i="126" s="1"/>
  <c r="N20" i="126" s="1"/>
  <c r="L13" i="126"/>
  <c r="M13" i="126" s="1"/>
  <c r="N13" i="126" s="1"/>
  <c r="B5" i="126"/>
  <c r="B4" i="126"/>
  <c r="M72" i="127"/>
  <c r="N72" i="127" s="1"/>
  <c r="N71" i="127"/>
  <c r="M71" i="127"/>
  <c r="M70" i="127"/>
  <c r="N70" i="127" s="1"/>
  <c r="N69" i="127"/>
  <c r="M69" i="127"/>
  <c r="M68" i="127"/>
  <c r="N68" i="127" s="1"/>
  <c r="N67" i="127"/>
  <c r="M67" i="127"/>
  <c r="M66" i="127"/>
  <c r="N66" i="127" s="1"/>
  <c r="N65" i="127"/>
  <c r="M65" i="127"/>
  <c r="M64" i="127"/>
  <c r="N64" i="127" s="1"/>
  <c r="N63" i="127"/>
  <c r="M63" i="127"/>
  <c r="M62" i="127"/>
  <c r="N62" i="127" s="1"/>
  <c r="N61" i="127"/>
  <c r="M61" i="127"/>
  <c r="M60" i="127"/>
  <c r="N60" i="127" s="1"/>
  <c r="N59" i="127"/>
  <c r="M59" i="127"/>
  <c r="M58" i="127"/>
  <c r="N58" i="127" s="1"/>
  <c r="N57" i="127"/>
  <c r="M57" i="127"/>
  <c r="M56" i="127"/>
  <c r="N56" i="127" s="1"/>
  <c r="N55" i="127"/>
  <c r="M55" i="127"/>
  <c r="M54" i="127"/>
  <c r="N54" i="127" s="1"/>
  <c r="N53" i="127"/>
  <c r="M53" i="127"/>
  <c r="M52" i="127"/>
  <c r="N52" i="127" s="1"/>
  <c r="N51" i="127"/>
  <c r="M51" i="127"/>
  <c r="M50" i="127"/>
  <c r="N50" i="127" s="1"/>
  <c r="N49" i="127"/>
  <c r="M49" i="127"/>
  <c r="M48" i="127"/>
  <c r="N48" i="127" s="1"/>
  <c r="N47" i="127"/>
  <c r="M47" i="127"/>
  <c r="M46" i="127"/>
  <c r="N46" i="127" s="1"/>
  <c r="N45" i="127"/>
  <c r="M45" i="127"/>
  <c r="M44" i="127"/>
  <c r="N44" i="127" s="1"/>
  <c r="N43" i="127"/>
  <c r="M43" i="127"/>
  <c r="M42" i="127"/>
  <c r="N42" i="127" s="1"/>
  <c r="N41" i="127"/>
  <c r="M41" i="127"/>
  <c r="M40" i="127"/>
  <c r="N40" i="127" s="1"/>
  <c r="N39" i="127"/>
  <c r="M39" i="127"/>
  <c r="M38" i="127"/>
  <c r="N38" i="127" s="1"/>
  <c r="N37" i="127"/>
  <c r="M37" i="127"/>
  <c r="M36" i="127"/>
  <c r="N36" i="127" s="1"/>
  <c r="N35" i="127"/>
  <c r="M35" i="127"/>
  <c r="M34" i="127"/>
  <c r="N34" i="127" s="1"/>
  <c r="N33" i="127"/>
  <c r="M33" i="127"/>
  <c r="M32" i="127"/>
  <c r="N32" i="127" s="1"/>
  <c r="L31" i="127"/>
  <c r="M31" i="127" s="1"/>
  <c r="N31" i="127" s="1"/>
  <c r="L30" i="127"/>
  <c r="M30" i="127" s="1"/>
  <c r="N30" i="127" s="1"/>
  <c r="L29" i="127"/>
  <c r="M29" i="127" s="1"/>
  <c r="N29" i="127" s="1"/>
  <c r="L28" i="127"/>
  <c r="M28" i="127" s="1"/>
  <c r="N28" i="127" s="1"/>
  <c r="L27" i="127"/>
  <c r="M27" i="127" s="1"/>
  <c r="N27" i="127" s="1"/>
  <c r="L26" i="127"/>
  <c r="M26" i="127" s="1"/>
  <c r="N26" i="127" s="1"/>
  <c r="L25" i="127"/>
  <c r="M25" i="127" s="1"/>
  <c r="N25" i="127" s="1"/>
  <c r="L24" i="127"/>
  <c r="M24" i="127" s="1"/>
  <c r="N24" i="127" s="1"/>
  <c r="L23" i="127"/>
  <c r="M23" i="127" s="1"/>
  <c r="N23" i="127" s="1"/>
  <c r="L22" i="127"/>
  <c r="M22" i="127" s="1"/>
  <c r="N22" i="127" s="1"/>
  <c r="L20" i="127"/>
  <c r="M20" i="127" s="1"/>
  <c r="N20" i="127" s="1"/>
  <c r="L13" i="127"/>
  <c r="M13" i="127" s="1"/>
  <c r="N13" i="127" s="1"/>
  <c r="B5" i="127"/>
  <c r="B4" i="127"/>
  <c r="M72" i="128"/>
  <c r="N72" i="128" s="1"/>
  <c r="N71" i="128"/>
  <c r="M71" i="128"/>
  <c r="M70" i="128"/>
  <c r="N70" i="128" s="1"/>
  <c r="N69" i="128"/>
  <c r="M69" i="128"/>
  <c r="M68" i="128"/>
  <c r="N68" i="128" s="1"/>
  <c r="N67" i="128"/>
  <c r="M67" i="128"/>
  <c r="M66" i="128"/>
  <c r="N66" i="128" s="1"/>
  <c r="N65" i="128"/>
  <c r="M65" i="128"/>
  <c r="M64" i="128"/>
  <c r="N64" i="128" s="1"/>
  <c r="N63" i="128"/>
  <c r="M63" i="128"/>
  <c r="M62" i="128"/>
  <c r="N62" i="128" s="1"/>
  <c r="N61" i="128"/>
  <c r="M61" i="128"/>
  <c r="M60" i="128"/>
  <c r="N60" i="128" s="1"/>
  <c r="N59" i="128"/>
  <c r="M59" i="128"/>
  <c r="M58" i="128"/>
  <c r="N58" i="128" s="1"/>
  <c r="N57" i="128"/>
  <c r="M57" i="128"/>
  <c r="M56" i="128"/>
  <c r="N56" i="128" s="1"/>
  <c r="N55" i="128"/>
  <c r="M55" i="128"/>
  <c r="M54" i="128"/>
  <c r="N54" i="128" s="1"/>
  <c r="N53" i="128"/>
  <c r="M53" i="128"/>
  <c r="M52" i="128"/>
  <c r="N52" i="128" s="1"/>
  <c r="N51" i="128"/>
  <c r="M51" i="128"/>
  <c r="M50" i="128"/>
  <c r="N50" i="128" s="1"/>
  <c r="N49" i="128"/>
  <c r="M49" i="128"/>
  <c r="M48" i="128"/>
  <c r="N48" i="128" s="1"/>
  <c r="N47" i="128"/>
  <c r="M47" i="128"/>
  <c r="M46" i="128"/>
  <c r="N46" i="128" s="1"/>
  <c r="N45" i="128"/>
  <c r="M45" i="128"/>
  <c r="M44" i="128"/>
  <c r="N44" i="128" s="1"/>
  <c r="N43" i="128"/>
  <c r="M43" i="128"/>
  <c r="M42" i="128"/>
  <c r="N42" i="128" s="1"/>
  <c r="N41" i="128"/>
  <c r="M41" i="128"/>
  <c r="M40" i="128"/>
  <c r="N40" i="128" s="1"/>
  <c r="N39" i="128"/>
  <c r="M39" i="128"/>
  <c r="M38" i="128"/>
  <c r="N38" i="128" s="1"/>
  <c r="N37" i="128"/>
  <c r="M37" i="128"/>
  <c r="M36" i="128"/>
  <c r="N36" i="128" s="1"/>
  <c r="N35" i="128"/>
  <c r="M35" i="128"/>
  <c r="M34" i="128"/>
  <c r="N34" i="128" s="1"/>
  <c r="N33" i="128"/>
  <c r="M33" i="128"/>
  <c r="M32" i="128"/>
  <c r="N32" i="128" s="1"/>
  <c r="L31" i="128"/>
  <c r="M31" i="128" s="1"/>
  <c r="N31" i="128" s="1"/>
  <c r="L30" i="128"/>
  <c r="M30" i="128" s="1"/>
  <c r="N30" i="128" s="1"/>
  <c r="M29" i="128"/>
  <c r="N29" i="128" s="1"/>
  <c r="L28" i="128"/>
  <c r="M28" i="128" s="1"/>
  <c r="N28" i="128" s="1"/>
  <c r="L27" i="128"/>
  <c r="M27" i="128" s="1"/>
  <c r="N27" i="128" s="1"/>
  <c r="L26" i="128"/>
  <c r="M26" i="128" s="1"/>
  <c r="N26" i="128" s="1"/>
  <c r="L25" i="128"/>
  <c r="M25" i="128" s="1"/>
  <c r="N25" i="128" s="1"/>
  <c r="L24" i="128"/>
  <c r="M24" i="128" s="1"/>
  <c r="N24" i="128" s="1"/>
  <c r="L23" i="128"/>
  <c r="M23" i="128" s="1"/>
  <c r="N23" i="128" s="1"/>
  <c r="L22" i="128"/>
  <c r="M22" i="128" s="1"/>
  <c r="N22" i="128" s="1"/>
  <c r="L20" i="128"/>
  <c r="M20" i="128" s="1"/>
  <c r="N20" i="128" s="1"/>
  <c r="L13" i="128"/>
  <c r="M13" i="128" s="1"/>
  <c r="N13" i="128" s="1"/>
  <c r="B5" i="128"/>
  <c r="B4" i="128"/>
  <c r="M72" i="130"/>
  <c r="N72" i="130" s="1"/>
  <c r="M71" i="130"/>
  <c r="N71" i="130" s="1"/>
  <c r="N70" i="130"/>
  <c r="M70" i="130"/>
  <c r="M69" i="130"/>
  <c r="N69" i="130" s="1"/>
  <c r="M68" i="130"/>
  <c r="N68" i="130" s="1"/>
  <c r="N67" i="130"/>
  <c r="M67" i="130"/>
  <c r="N66" i="130"/>
  <c r="M66" i="130"/>
  <c r="M65" i="130"/>
  <c r="N65" i="130" s="1"/>
  <c r="M64" i="130"/>
  <c r="N64" i="130" s="1"/>
  <c r="N63" i="130"/>
  <c r="M63" i="130"/>
  <c r="N62" i="130"/>
  <c r="M62" i="130"/>
  <c r="M61" i="130"/>
  <c r="N61" i="130" s="1"/>
  <c r="M60" i="130"/>
  <c r="N60" i="130" s="1"/>
  <c r="N59" i="130"/>
  <c r="M59" i="130"/>
  <c r="N58" i="130"/>
  <c r="M58" i="130"/>
  <c r="M57" i="130"/>
  <c r="N57" i="130" s="1"/>
  <c r="M56" i="130"/>
  <c r="N56" i="130" s="1"/>
  <c r="N55" i="130"/>
  <c r="M55" i="130"/>
  <c r="N54" i="130"/>
  <c r="M54" i="130"/>
  <c r="M53" i="130"/>
  <c r="N53" i="130" s="1"/>
  <c r="M52" i="130"/>
  <c r="N52" i="130" s="1"/>
  <c r="N51" i="130"/>
  <c r="M51" i="130"/>
  <c r="N50" i="130"/>
  <c r="M50" i="130"/>
  <c r="M49" i="130"/>
  <c r="N49" i="130" s="1"/>
  <c r="M48" i="130"/>
  <c r="N48" i="130" s="1"/>
  <c r="N47" i="130"/>
  <c r="M47" i="130"/>
  <c r="N46" i="130"/>
  <c r="M46" i="130"/>
  <c r="M45" i="130"/>
  <c r="N45" i="130" s="1"/>
  <c r="M44" i="130"/>
  <c r="N44" i="130" s="1"/>
  <c r="N43" i="130"/>
  <c r="M43" i="130"/>
  <c r="N42" i="130"/>
  <c r="M42" i="130"/>
  <c r="M41" i="130"/>
  <c r="N41" i="130" s="1"/>
  <c r="M40" i="130"/>
  <c r="N40" i="130" s="1"/>
  <c r="N39" i="130"/>
  <c r="M39" i="130"/>
  <c r="N38" i="130"/>
  <c r="M38" i="130"/>
  <c r="M37" i="130"/>
  <c r="N37" i="130" s="1"/>
  <c r="M36" i="130"/>
  <c r="N36" i="130" s="1"/>
  <c r="N35" i="130"/>
  <c r="M35" i="130"/>
  <c r="N34" i="130"/>
  <c r="M34" i="130"/>
  <c r="M33" i="130"/>
  <c r="N33" i="130" s="1"/>
  <c r="M32" i="130"/>
  <c r="N32" i="130" s="1"/>
  <c r="L31" i="130"/>
  <c r="M31" i="130" s="1"/>
  <c r="N31" i="130" s="1"/>
  <c r="L30" i="130"/>
  <c r="M30" i="130" s="1"/>
  <c r="N30" i="130" s="1"/>
  <c r="L29" i="130"/>
  <c r="M29" i="130" s="1"/>
  <c r="N29" i="130" s="1"/>
  <c r="L28" i="130"/>
  <c r="M28" i="130" s="1"/>
  <c r="N28" i="130" s="1"/>
  <c r="L27" i="130"/>
  <c r="M27" i="130" s="1"/>
  <c r="N27" i="130" s="1"/>
  <c r="L26" i="130"/>
  <c r="M26" i="130" s="1"/>
  <c r="N26" i="130" s="1"/>
  <c r="L25" i="130"/>
  <c r="M25" i="130" s="1"/>
  <c r="N25" i="130" s="1"/>
  <c r="L24" i="130"/>
  <c r="M24" i="130" s="1"/>
  <c r="N24" i="130" s="1"/>
  <c r="L23" i="130"/>
  <c r="M23" i="130" s="1"/>
  <c r="N23" i="130" s="1"/>
  <c r="L22" i="130"/>
  <c r="M22" i="130" s="1"/>
  <c r="N22" i="130" s="1"/>
  <c r="L20" i="130"/>
  <c r="M20" i="130" s="1"/>
  <c r="N20" i="130" s="1"/>
  <c r="L13" i="130"/>
  <c r="M13" i="130" s="1"/>
  <c r="N13" i="130" s="1"/>
  <c r="B5" i="130"/>
  <c r="B4" i="130"/>
  <c r="M72" i="129"/>
  <c r="N72" i="129" s="1"/>
  <c r="N71" i="129"/>
  <c r="M71" i="129"/>
  <c r="N70" i="129"/>
  <c r="M70" i="129"/>
  <c r="M69" i="129"/>
  <c r="N69" i="129" s="1"/>
  <c r="M68" i="129"/>
  <c r="N68" i="129" s="1"/>
  <c r="N67" i="129"/>
  <c r="M67" i="129"/>
  <c r="N66" i="129"/>
  <c r="M66" i="129"/>
  <c r="M65" i="129"/>
  <c r="N65" i="129" s="1"/>
  <c r="M64" i="129"/>
  <c r="N64" i="129" s="1"/>
  <c r="N63" i="129"/>
  <c r="M63" i="129"/>
  <c r="N62" i="129"/>
  <c r="M62" i="129"/>
  <c r="M61" i="129"/>
  <c r="N61" i="129" s="1"/>
  <c r="M60" i="129"/>
  <c r="N60" i="129" s="1"/>
  <c r="N59" i="129"/>
  <c r="M59" i="129"/>
  <c r="N58" i="129"/>
  <c r="M58" i="129"/>
  <c r="M57" i="129"/>
  <c r="N57" i="129" s="1"/>
  <c r="M56" i="129"/>
  <c r="N56" i="129" s="1"/>
  <c r="N55" i="129"/>
  <c r="M55" i="129"/>
  <c r="N54" i="129"/>
  <c r="M54" i="129"/>
  <c r="M53" i="129"/>
  <c r="N53" i="129" s="1"/>
  <c r="M52" i="129"/>
  <c r="N52" i="129" s="1"/>
  <c r="N51" i="129"/>
  <c r="M51" i="129"/>
  <c r="N50" i="129"/>
  <c r="M50" i="129"/>
  <c r="M49" i="129"/>
  <c r="N49" i="129" s="1"/>
  <c r="M48" i="129"/>
  <c r="N48" i="129" s="1"/>
  <c r="N47" i="129"/>
  <c r="M47" i="129"/>
  <c r="N46" i="129"/>
  <c r="M46" i="129"/>
  <c r="M45" i="129"/>
  <c r="N45" i="129" s="1"/>
  <c r="M44" i="129"/>
  <c r="N44" i="129" s="1"/>
  <c r="N43" i="129"/>
  <c r="M43" i="129"/>
  <c r="N42" i="129"/>
  <c r="M42" i="129"/>
  <c r="M41" i="129"/>
  <c r="N41" i="129" s="1"/>
  <c r="M40" i="129"/>
  <c r="N40" i="129" s="1"/>
  <c r="N39" i="129"/>
  <c r="M39" i="129"/>
  <c r="N38" i="129"/>
  <c r="M38" i="129"/>
  <c r="M37" i="129"/>
  <c r="N37" i="129" s="1"/>
  <c r="M36" i="129"/>
  <c r="N36" i="129" s="1"/>
  <c r="N35" i="129"/>
  <c r="M35" i="129"/>
  <c r="N34" i="129"/>
  <c r="M34" i="129"/>
  <c r="M33" i="129"/>
  <c r="N33" i="129" s="1"/>
  <c r="M32" i="129"/>
  <c r="N32" i="129" s="1"/>
  <c r="L31" i="129"/>
  <c r="M31" i="129" s="1"/>
  <c r="N31" i="129" s="1"/>
  <c r="L30" i="129"/>
  <c r="M30" i="129" s="1"/>
  <c r="N30" i="129" s="1"/>
  <c r="L29" i="129"/>
  <c r="M29" i="129" s="1"/>
  <c r="N29" i="129" s="1"/>
  <c r="L28" i="129"/>
  <c r="M28" i="129" s="1"/>
  <c r="N28" i="129" s="1"/>
  <c r="L27" i="129"/>
  <c r="M27" i="129" s="1"/>
  <c r="N27" i="129" s="1"/>
  <c r="L26" i="129"/>
  <c r="M26" i="129" s="1"/>
  <c r="N26" i="129" s="1"/>
  <c r="L25" i="129"/>
  <c r="M25" i="129" s="1"/>
  <c r="N25" i="129" s="1"/>
  <c r="L24" i="129"/>
  <c r="M24" i="129" s="1"/>
  <c r="N24" i="129" s="1"/>
  <c r="L23" i="129"/>
  <c r="M23" i="129" s="1"/>
  <c r="N23" i="129" s="1"/>
  <c r="L22" i="129"/>
  <c r="M22" i="129" s="1"/>
  <c r="N22" i="129" s="1"/>
  <c r="L20" i="129"/>
  <c r="M20" i="129" s="1"/>
  <c r="N20" i="129" s="1"/>
  <c r="L13" i="129"/>
  <c r="M13" i="129" s="1"/>
  <c r="N13" i="129" s="1"/>
  <c r="B5" i="129"/>
  <c r="B4" i="129"/>
  <c r="M72" i="131"/>
  <c r="N72" i="131" s="1"/>
  <c r="N71" i="131"/>
  <c r="M71" i="131"/>
  <c r="N70" i="131"/>
  <c r="M70" i="131"/>
  <c r="M69" i="131"/>
  <c r="N69" i="131" s="1"/>
  <c r="M68" i="131"/>
  <c r="N68" i="131" s="1"/>
  <c r="N67" i="131"/>
  <c r="M67" i="131"/>
  <c r="N66" i="131"/>
  <c r="M66" i="131"/>
  <c r="M65" i="131"/>
  <c r="N65" i="131" s="1"/>
  <c r="M64" i="131"/>
  <c r="N64" i="131" s="1"/>
  <c r="N63" i="131"/>
  <c r="M63" i="131"/>
  <c r="N62" i="131"/>
  <c r="M62" i="131"/>
  <c r="M61" i="131"/>
  <c r="N61" i="131" s="1"/>
  <c r="M60" i="131"/>
  <c r="N60" i="131" s="1"/>
  <c r="N59" i="131"/>
  <c r="M59" i="131"/>
  <c r="N58" i="131"/>
  <c r="M58" i="131"/>
  <c r="M57" i="131"/>
  <c r="N57" i="131" s="1"/>
  <c r="M56" i="131"/>
  <c r="N56" i="131" s="1"/>
  <c r="N55" i="131"/>
  <c r="M55" i="131"/>
  <c r="N54" i="131"/>
  <c r="M54" i="131"/>
  <c r="M53" i="131"/>
  <c r="N53" i="131" s="1"/>
  <c r="M52" i="131"/>
  <c r="N52" i="131" s="1"/>
  <c r="N51" i="131"/>
  <c r="M51" i="131"/>
  <c r="N50" i="131"/>
  <c r="M50" i="131"/>
  <c r="M49" i="131"/>
  <c r="N49" i="131" s="1"/>
  <c r="M48" i="131"/>
  <c r="N48" i="131" s="1"/>
  <c r="N47" i="131"/>
  <c r="M47" i="131"/>
  <c r="N46" i="131"/>
  <c r="M46" i="131"/>
  <c r="M45" i="131"/>
  <c r="N45" i="131" s="1"/>
  <c r="M44" i="131"/>
  <c r="N44" i="131" s="1"/>
  <c r="N43" i="131"/>
  <c r="M43" i="131"/>
  <c r="N42" i="131"/>
  <c r="M42" i="131"/>
  <c r="M41" i="131"/>
  <c r="N41" i="131" s="1"/>
  <c r="M40" i="131"/>
  <c r="N40" i="131" s="1"/>
  <c r="N39" i="131"/>
  <c r="M39" i="131"/>
  <c r="N38" i="131"/>
  <c r="M38" i="131"/>
  <c r="M37" i="131"/>
  <c r="N37" i="131" s="1"/>
  <c r="M36" i="131"/>
  <c r="N36" i="131" s="1"/>
  <c r="N35" i="131"/>
  <c r="M35" i="131"/>
  <c r="N34" i="131"/>
  <c r="M34" i="131"/>
  <c r="M33" i="131"/>
  <c r="N33" i="131" s="1"/>
  <c r="M32" i="131"/>
  <c r="N32" i="131" s="1"/>
  <c r="L31" i="131"/>
  <c r="M31" i="131" s="1"/>
  <c r="N31" i="131" s="1"/>
  <c r="L30" i="131"/>
  <c r="M30" i="131" s="1"/>
  <c r="N30" i="131" s="1"/>
  <c r="N29" i="131"/>
  <c r="M29" i="131"/>
  <c r="L28" i="131"/>
  <c r="M28" i="131" s="1"/>
  <c r="N28" i="131" s="1"/>
  <c r="L27" i="131"/>
  <c r="M27" i="131" s="1"/>
  <c r="N27" i="131" s="1"/>
  <c r="L26" i="131"/>
  <c r="M26" i="131" s="1"/>
  <c r="N26" i="131" s="1"/>
  <c r="L25" i="131"/>
  <c r="M25" i="131" s="1"/>
  <c r="N25" i="131" s="1"/>
  <c r="L24" i="131"/>
  <c r="M24" i="131" s="1"/>
  <c r="N24" i="131" s="1"/>
  <c r="L23" i="131"/>
  <c r="M23" i="131" s="1"/>
  <c r="N23" i="131" s="1"/>
  <c r="L22" i="131"/>
  <c r="M22" i="131" s="1"/>
  <c r="N22" i="131" s="1"/>
  <c r="L20" i="131"/>
  <c r="M20" i="131" s="1"/>
  <c r="N20" i="131" s="1"/>
  <c r="L13" i="131"/>
  <c r="M13" i="131" s="1"/>
  <c r="N13" i="131" s="1"/>
  <c r="B5" i="131"/>
  <c r="B4" i="131"/>
  <c r="M72" i="133"/>
  <c r="N72" i="133" s="1"/>
  <c r="M71" i="133"/>
  <c r="N71" i="133" s="1"/>
  <c r="N70" i="133"/>
  <c r="M70" i="133"/>
  <c r="M69" i="133"/>
  <c r="N69" i="133" s="1"/>
  <c r="M68" i="133"/>
  <c r="N68" i="133" s="1"/>
  <c r="M67" i="133"/>
  <c r="N67" i="133" s="1"/>
  <c r="N66" i="133"/>
  <c r="M66" i="133"/>
  <c r="M65" i="133"/>
  <c r="N65" i="133" s="1"/>
  <c r="N64" i="133"/>
  <c r="M64" i="133"/>
  <c r="M63" i="133"/>
  <c r="N63" i="133" s="1"/>
  <c r="N62" i="133"/>
  <c r="M62" i="133"/>
  <c r="M61" i="133"/>
  <c r="N61" i="133" s="1"/>
  <c r="M60" i="133"/>
  <c r="N60" i="133" s="1"/>
  <c r="M59" i="133"/>
  <c r="N59" i="133" s="1"/>
  <c r="N58" i="133"/>
  <c r="M58" i="133"/>
  <c r="M57" i="133"/>
  <c r="N57" i="133" s="1"/>
  <c r="M56" i="133"/>
  <c r="N56" i="133" s="1"/>
  <c r="M55" i="133"/>
  <c r="N55" i="133" s="1"/>
  <c r="N54" i="133"/>
  <c r="M54" i="133"/>
  <c r="M53" i="133"/>
  <c r="N53" i="133" s="1"/>
  <c r="M52" i="133"/>
  <c r="N52" i="133" s="1"/>
  <c r="M51" i="133"/>
  <c r="N51" i="133" s="1"/>
  <c r="N50" i="133"/>
  <c r="M50" i="133"/>
  <c r="M49" i="133"/>
  <c r="N49" i="133" s="1"/>
  <c r="N48" i="133"/>
  <c r="M48" i="133"/>
  <c r="M47" i="133"/>
  <c r="N47" i="133" s="1"/>
  <c r="N46" i="133"/>
  <c r="M46" i="133"/>
  <c r="M45" i="133"/>
  <c r="N45" i="133" s="1"/>
  <c r="M44" i="133"/>
  <c r="N44" i="133" s="1"/>
  <c r="M43" i="133"/>
  <c r="N43" i="133" s="1"/>
  <c r="N42" i="133"/>
  <c r="M42" i="133"/>
  <c r="M41" i="133"/>
  <c r="N41" i="133" s="1"/>
  <c r="M40" i="133"/>
  <c r="N40" i="133" s="1"/>
  <c r="M39" i="133"/>
  <c r="N39" i="133" s="1"/>
  <c r="N38" i="133"/>
  <c r="M38" i="133"/>
  <c r="M37" i="133"/>
  <c r="N37" i="133" s="1"/>
  <c r="M36" i="133"/>
  <c r="N36" i="133" s="1"/>
  <c r="M35" i="133"/>
  <c r="N35" i="133" s="1"/>
  <c r="N34" i="133"/>
  <c r="M34" i="133"/>
  <c r="M33" i="133"/>
  <c r="N33" i="133" s="1"/>
  <c r="N32" i="133"/>
  <c r="M32" i="133"/>
  <c r="L31" i="133"/>
  <c r="M31" i="133" s="1"/>
  <c r="N31" i="133" s="1"/>
  <c r="L30" i="133"/>
  <c r="M30" i="133" s="1"/>
  <c r="N30" i="133" s="1"/>
  <c r="L29" i="133"/>
  <c r="M29" i="133" s="1"/>
  <c r="N29" i="133" s="1"/>
  <c r="L28" i="133"/>
  <c r="M28" i="133" s="1"/>
  <c r="N28" i="133" s="1"/>
  <c r="L27" i="133"/>
  <c r="M27" i="133" s="1"/>
  <c r="N27" i="133" s="1"/>
  <c r="L26" i="133"/>
  <c r="M26" i="133" s="1"/>
  <c r="N26" i="133" s="1"/>
  <c r="L25" i="133"/>
  <c r="M25" i="133" s="1"/>
  <c r="N25" i="133" s="1"/>
  <c r="L24" i="133"/>
  <c r="M24" i="133" s="1"/>
  <c r="N24" i="133" s="1"/>
  <c r="L23" i="133"/>
  <c r="M23" i="133" s="1"/>
  <c r="N23" i="133" s="1"/>
  <c r="L22" i="133"/>
  <c r="M22" i="133" s="1"/>
  <c r="N22" i="133" s="1"/>
  <c r="M20" i="133"/>
  <c r="N20" i="133" s="1"/>
  <c r="L20" i="133"/>
  <c r="L13" i="133"/>
  <c r="M13" i="133" s="1"/>
  <c r="N13" i="133" s="1"/>
  <c r="B5" i="133"/>
  <c r="B4" i="133"/>
  <c r="N72" i="132"/>
  <c r="M72" i="132"/>
  <c r="N71" i="132"/>
  <c r="M71" i="132"/>
  <c r="M70" i="132"/>
  <c r="N70" i="132" s="1"/>
  <c r="M69" i="132"/>
  <c r="N69" i="132" s="1"/>
  <c r="N68" i="132"/>
  <c r="M68" i="132"/>
  <c r="N67" i="132"/>
  <c r="M67" i="132"/>
  <c r="M66" i="132"/>
  <c r="N66" i="132" s="1"/>
  <c r="N65" i="132"/>
  <c r="M65" i="132"/>
  <c r="N64" i="132"/>
  <c r="M64" i="132"/>
  <c r="N63" i="132"/>
  <c r="M63" i="132"/>
  <c r="M62" i="132"/>
  <c r="N62" i="132" s="1"/>
  <c r="M61" i="132"/>
  <c r="N61" i="132" s="1"/>
  <c r="N60" i="132"/>
  <c r="M60" i="132"/>
  <c r="N59" i="132"/>
  <c r="M59" i="132"/>
  <c r="M58" i="132"/>
  <c r="N58" i="132" s="1"/>
  <c r="N57" i="132"/>
  <c r="M57" i="132"/>
  <c r="N56" i="132"/>
  <c r="M56" i="132"/>
  <c r="N55" i="132"/>
  <c r="M55" i="132"/>
  <c r="M54" i="132"/>
  <c r="N54" i="132" s="1"/>
  <c r="M53" i="132"/>
  <c r="N53" i="132" s="1"/>
  <c r="N52" i="132"/>
  <c r="M52" i="132"/>
  <c r="N51" i="132"/>
  <c r="M51" i="132"/>
  <c r="M50" i="132"/>
  <c r="N50" i="132" s="1"/>
  <c r="N49" i="132"/>
  <c r="M49" i="132"/>
  <c r="N48" i="132"/>
  <c r="M48" i="132"/>
  <c r="N47" i="132"/>
  <c r="M47" i="132"/>
  <c r="M46" i="132"/>
  <c r="N46" i="132" s="1"/>
  <c r="N45" i="132"/>
  <c r="M45" i="132"/>
  <c r="N44" i="132"/>
  <c r="M44" i="132"/>
  <c r="N43" i="132"/>
  <c r="M43" i="132"/>
  <c r="M42" i="132"/>
  <c r="N42" i="132" s="1"/>
  <c r="M41" i="132"/>
  <c r="N41" i="132" s="1"/>
  <c r="N40" i="132"/>
  <c r="M40" i="132"/>
  <c r="N39" i="132"/>
  <c r="M39" i="132"/>
  <c r="M38" i="132"/>
  <c r="N38" i="132" s="1"/>
  <c r="M37" i="132"/>
  <c r="N37" i="132" s="1"/>
  <c r="N36" i="132"/>
  <c r="M36" i="132"/>
  <c r="N35" i="132"/>
  <c r="M35" i="132"/>
  <c r="M34" i="132"/>
  <c r="N34" i="132" s="1"/>
  <c r="N33" i="132"/>
  <c r="M33" i="132"/>
  <c r="N32" i="132"/>
  <c r="M32" i="132"/>
  <c r="L31" i="132"/>
  <c r="M31" i="132" s="1"/>
  <c r="N31" i="132" s="1"/>
  <c r="L30" i="132"/>
  <c r="M30" i="132" s="1"/>
  <c r="N30" i="132" s="1"/>
  <c r="L29" i="132"/>
  <c r="M29" i="132" s="1"/>
  <c r="N29" i="132" s="1"/>
  <c r="L28" i="132"/>
  <c r="M28" i="132" s="1"/>
  <c r="N28" i="132" s="1"/>
  <c r="L27" i="132"/>
  <c r="M27" i="132" s="1"/>
  <c r="N27" i="132" s="1"/>
  <c r="L26" i="132"/>
  <c r="M26" i="132" s="1"/>
  <c r="N26" i="132" s="1"/>
  <c r="L25" i="132"/>
  <c r="M25" i="132" s="1"/>
  <c r="N25" i="132" s="1"/>
  <c r="L24" i="132"/>
  <c r="M24" i="132" s="1"/>
  <c r="N24" i="132" s="1"/>
  <c r="L23" i="132"/>
  <c r="M23" i="132" s="1"/>
  <c r="N23" i="132" s="1"/>
  <c r="L22" i="132"/>
  <c r="M22" i="132" s="1"/>
  <c r="N22" i="132" s="1"/>
  <c r="L20" i="132"/>
  <c r="M20" i="132" s="1"/>
  <c r="N20" i="132" s="1"/>
  <c r="L13" i="132"/>
  <c r="M13" i="132" s="1"/>
  <c r="N13" i="132" s="1"/>
  <c r="B5" i="132"/>
  <c r="B4" i="132"/>
  <c r="N72" i="135"/>
  <c r="M72" i="135"/>
  <c r="N71" i="135"/>
  <c r="M71" i="135"/>
  <c r="M70" i="135"/>
  <c r="N70" i="135" s="1"/>
  <c r="M69" i="135"/>
  <c r="N69" i="135" s="1"/>
  <c r="N68" i="135"/>
  <c r="M68" i="135"/>
  <c r="N67" i="135"/>
  <c r="M67" i="135"/>
  <c r="M66" i="135"/>
  <c r="N66" i="135" s="1"/>
  <c r="N65" i="135"/>
  <c r="M65" i="135"/>
  <c r="N64" i="135"/>
  <c r="M64" i="135"/>
  <c r="N63" i="135"/>
  <c r="M63" i="135"/>
  <c r="M62" i="135"/>
  <c r="N62" i="135" s="1"/>
  <c r="M61" i="135"/>
  <c r="N61" i="135" s="1"/>
  <c r="N60" i="135"/>
  <c r="M60" i="135"/>
  <c r="N59" i="135"/>
  <c r="M59" i="135"/>
  <c r="M58" i="135"/>
  <c r="N58" i="135" s="1"/>
  <c r="N57" i="135"/>
  <c r="M57" i="135"/>
  <c r="N56" i="135"/>
  <c r="M56" i="135"/>
  <c r="N55" i="135"/>
  <c r="M55" i="135"/>
  <c r="M54" i="135"/>
  <c r="N54" i="135" s="1"/>
  <c r="N53" i="135"/>
  <c r="M53" i="135"/>
  <c r="N52" i="135"/>
  <c r="M52" i="135"/>
  <c r="N51" i="135"/>
  <c r="M51" i="135"/>
  <c r="M50" i="135"/>
  <c r="N50" i="135" s="1"/>
  <c r="M49" i="135"/>
  <c r="N49" i="135" s="1"/>
  <c r="N48" i="135"/>
  <c r="M48" i="135"/>
  <c r="N47" i="135"/>
  <c r="M47" i="135"/>
  <c r="M46" i="135"/>
  <c r="N46" i="135" s="1"/>
  <c r="M45" i="135"/>
  <c r="N45" i="135" s="1"/>
  <c r="N44" i="135"/>
  <c r="M44" i="135"/>
  <c r="N43" i="135"/>
  <c r="M43" i="135"/>
  <c r="M42" i="135"/>
  <c r="N42" i="135" s="1"/>
  <c r="N41" i="135"/>
  <c r="M41" i="135"/>
  <c r="N40" i="135"/>
  <c r="M40" i="135"/>
  <c r="N39" i="135"/>
  <c r="M39" i="135"/>
  <c r="M38" i="135"/>
  <c r="N38" i="135" s="1"/>
  <c r="M37" i="135"/>
  <c r="N37" i="135" s="1"/>
  <c r="N36" i="135"/>
  <c r="M36" i="135"/>
  <c r="N35" i="135"/>
  <c r="M35" i="135"/>
  <c r="M34" i="135"/>
  <c r="N34" i="135" s="1"/>
  <c r="N33" i="135"/>
  <c r="M33" i="135"/>
  <c r="N32" i="135"/>
  <c r="M32" i="135"/>
  <c r="L31" i="135"/>
  <c r="M31" i="135" s="1"/>
  <c r="N31" i="135" s="1"/>
  <c r="L30" i="135"/>
  <c r="M30" i="135" s="1"/>
  <c r="N30" i="135" s="1"/>
  <c r="M29" i="135"/>
  <c r="N29" i="135" s="1"/>
  <c r="L28" i="135"/>
  <c r="M28" i="135" s="1"/>
  <c r="N28" i="135" s="1"/>
  <c r="L27" i="135"/>
  <c r="M27" i="135" s="1"/>
  <c r="N27" i="135" s="1"/>
  <c r="L26" i="135"/>
  <c r="M26" i="135" s="1"/>
  <c r="N26" i="135" s="1"/>
  <c r="L25" i="135"/>
  <c r="M25" i="135" s="1"/>
  <c r="N25" i="135" s="1"/>
  <c r="L24" i="135"/>
  <c r="M24" i="135" s="1"/>
  <c r="N24" i="135" s="1"/>
  <c r="L23" i="135"/>
  <c r="M23" i="135" s="1"/>
  <c r="N23" i="135" s="1"/>
  <c r="L22" i="135"/>
  <c r="M22" i="135" s="1"/>
  <c r="N22" i="135" s="1"/>
  <c r="L20" i="135"/>
  <c r="M20" i="135" s="1"/>
  <c r="N20" i="135" s="1"/>
  <c r="L13" i="135"/>
  <c r="M13" i="135" s="1"/>
  <c r="N13" i="135" s="1"/>
  <c r="B5" i="135"/>
  <c r="B4" i="135"/>
  <c r="M72" i="136"/>
  <c r="N72" i="136" s="1"/>
  <c r="N71" i="136"/>
  <c r="M71" i="136"/>
  <c r="M70" i="136"/>
  <c r="N70" i="136" s="1"/>
  <c r="M69" i="136"/>
  <c r="N69" i="136" s="1"/>
  <c r="M68" i="136"/>
  <c r="N68" i="136" s="1"/>
  <c r="N67" i="136"/>
  <c r="M67" i="136"/>
  <c r="M66" i="136"/>
  <c r="N66" i="136" s="1"/>
  <c r="M65" i="136"/>
  <c r="N65" i="136" s="1"/>
  <c r="M64" i="136"/>
  <c r="N64" i="136" s="1"/>
  <c r="N63" i="136"/>
  <c r="M63" i="136"/>
  <c r="M62" i="136"/>
  <c r="N62" i="136" s="1"/>
  <c r="N61" i="136"/>
  <c r="M61" i="136"/>
  <c r="M60" i="136"/>
  <c r="N60" i="136" s="1"/>
  <c r="N59" i="136"/>
  <c r="M59" i="136"/>
  <c r="M58" i="136"/>
  <c r="N58" i="136" s="1"/>
  <c r="N57" i="136"/>
  <c r="M57" i="136"/>
  <c r="M56" i="136"/>
  <c r="N56" i="136" s="1"/>
  <c r="N55" i="136"/>
  <c r="M55" i="136"/>
  <c r="M54" i="136"/>
  <c r="N54" i="136" s="1"/>
  <c r="M53" i="136"/>
  <c r="N53" i="136" s="1"/>
  <c r="M52" i="136"/>
  <c r="N52" i="136" s="1"/>
  <c r="N51" i="136"/>
  <c r="M51" i="136"/>
  <c r="M50" i="136"/>
  <c r="N50" i="136" s="1"/>
  <c r="M49" i="136"/>
  <c r="N49" i="136" s="1"/>
  <c r="M48" i="136"/>
  <c r="N48" i="136" s="1"/>
  <c r="N47" i="136"/>
  <c r="M47" i="136"/>
  <c r="M46" i="136"/>
  <c r="N46" i="136" s="1"/>
  <c r="N45" i="136"/>
  <c r="M45" i="136"/>
  <c r="M44" i="136"/>
  <c r="N44" i="136" s="1"/>
  <c r="N43" i="136"/>
  <c r="M43" i="136"/>
  <c r="M42" i="136"/>
  <c r="N42" i="136" s="1"/>
  <c r="N41" i="136"/>
  <c r="M41" i="136"/>
  <c r="M40" i="136"/>
  <c r="N40" i="136" s="1"/>
  <c r="N39" i="136"/>
  <c r="M39" i="136"/>
  <c r="M38" i="136"/>
  <c r="N38" i="136" s="1"/>
  <c r="M37" i="136"/>
  <c r="N37" i="136" s="1"/>
  <c r="M36" i="136"/>
  <c r="N36" i="136" s="1"/>
  <c r="N35" i="136"/>
  <c r="M35" i="136"/>
  <c r="M34" i="136"/>
  <c r="N34" i="136" s="1"/>
  <c r="M33" i="136"/>
  <c r="N33" i="136" s="1"/>
  <c r="M32" i="136"/>
  <c r="N32" i="136" s="1"/>
  <c r="L31" i="136"/>
  <c r="M31" i="136" s="1"/>
  <c r="N31" i="136" s="1"/>
  <c r="L30" i="136"/>
  <c r="M30" i="136" s="1"/>
  <c r="N30" i="136" s="1"/>
  <c r="L29" i="136"/>
  <c r="M29" i="136" s="1"/>
  <c r="N29" i="136" s="1"/>
  <c r="L28" i="136"/>
  <c r="M28" i="136" s="1"/>
  <c r="N28" i="136" s="1"/>
  <c r="L27" i="136"/>
  <c r="M27" i="136" s="1"/>
  <c r="N27" i="136" s="1"/>
  <c r="L26" i="136"/>
  <c r="M26" i="136" s="1"/>
  <c r="N26" i="136" s="1"/>
  <c r="L25" i="136"/>
  <c r="M25" i="136" s="1"/>
  <c r="N25" i="136" s="1"/>
  <c r="L24" i="136"/>
  <c r="M24" i="136" s="1"/>
  <c r="N24" i="136" s="1"/>
  <c r="L23" i="136"/>
  <c r="M23" i="136" s="1"/>
  <c r="N23" i="136" s="1"/>
  <c r="L22" i="136"/>
  <c r="M22" i="136" s="1"/>
  <c r="N22" i="136" s="1"/>
  <c r="L20" i="136"/>
  <c r="M20" i="136" s="1"/>
  <c r="N20" i="136" s="1"/>
  <c r="L13" i="136"/>
  <c r="M13" i="136" s="1"/>
  <c r="N13" i="136" s="1"/>
  <c r="B5" i="136"/>
  <c r="B4" i="136"/>
  <c r="M72" i="124"/>
  <c r="N72" i="124" s="1"/>
  <c r="N71" i="124"/>
  <c r="M71" i="124"/>
  <c r="M70" i="124"/>
  <c r="N70" i="124" s="1"/>
  <c r="M69" i="124"/>
  <c r="N69" i="124" s="1"/>
  <c r="M68" i="124"/>
  <c r="N68" i="124" s="1"/>
  <c r="N67" i="124"/>
  <c r="M67" i="124"/>
  <c r="M66" i="124"/>
  <c r="N66" i="124" s="1"/>
  <c r="M65" i="124"/>
  <c r="N65" i="124" s="1"/>
  <c r="M64" i="124"/>
  <c r="N64" i="124" s="1"/>
  <c r="N63" i="124"/>
  <c r="M63" i="124"/>
  <c r="M62" i="124"/>
  <c r="N62" i="124" s="1"/>
  <c r="N61" i="124"/>
  <c r="M61" i="124"/>
  <c r="M60" i="124"/>
  <c r="N60" i="124" s="1"/>
  <c r="N59" i="124"/>
  <c r="M59" i="124"/>
  <c r="M58" i="124"/>
  <c r="N58" i="124" s="1"/>
  <c r="M57" i="124"/>
  <c r="N57" i="124" s="1"/>
  <c r="M56" i="124"/>
  <c r="N56" i="124" s="1"/>
  <c r="N55" i="124"/>
  <c r="M55" i="124"/>
  <c r="M54" i="124"/>
  <c r="N54" i="124" s="1"/>
  <c r="M53" i="124"/>
  <c r="N53" i="124" s="1"/>
  <c r="M52" i="124"/>
  <c r="N52" i="124" s="1"/>
  <c r="N51" i="124"/>
  <c r="M51" i="124"/>
  <c r="M50" i="124"/>
  <c r="N50" i="124" s="1"/>
  <c r="M49" i="124"/>
  <c r="N49" i="124" s="1"/>
  <c r="M48" i="124"/>
  <c r="N48" i="124" s="1"/>
  <c r="N47" i="124"/>
  <c r="M47" i="124"/>
  <c r="M46" i="124"/>
  <c r="N46" i="124" s="1"/>
  <c r="N45" i="124"/>
  <c r="M45" i="124"/>
  <c r="M44" i="124"/>
  <c r="N44" i="124" s="1"/>
  <c r="N43" i="124"/>
  <c r="M43" i="124"/>
  <c r="M42" i="124"/>
  <c r="N42" i="124" s="1"/>
  <c r="M41" i="124"/>
  <c r="N41" i="124" s="1"/>
  <c r="M40" i="124"/>
  <c r="N40" i="124" s="1"/>
  <c r="N39" i="124"/>
  <c r="M39" i="124"/>
  <c r="M38" i="124"/>
  <c r="N38" i="124" s="1"/>
  <c r="M37" i="124"/>
  <c r="N37" i="124" s="1"/>
  <c r="M36" i="124"/>
  <c r="N36" i="124" s="1"/>
  <c r="N35" i="124"/>
  <c r="M35" i="124"/>
  <c r="M34" i="124"/>
  <c r="N34" i="124" s="1"/>
  <c r="M33" i="124"/>
  <c r="N33" i="124" s="1"/>
  <c r="M32" i="124"/>
  <c r="N32" i="124" s="1"/>
  <c r="L31" i="124"/>
  <c r="M31" i="124" s="1"/>
  <c r="N31" i="124" s="1"/>
  <c r="L30" i="124"/>
  <c r="M30" i="124" s="1"/>
  <c r="N30" i="124" s="1"/>
  <c r="L29" i="124"/>
  <c r="M29" i="124" s="1"/>
  <c r="N29" i="124" s="1"/>
  <c r="L28" i="124"/>
  <c r="M28" i="124" s="1"/>
  <c r="N28" i="124" s="1"/>
  <c r="L27" i="124"/>
  <c r="M27" i="124" s="1"/>
  <c r="N27" i="124" s="1"/>
  <c r="L26" i="124"/>
  <c r="M26" i="124" s="1"/>
  <c r="N26" i="124" s="1"/>
  <c r="L25" i="124"/>
  <c r="M25" i="124" s="1"/>
  <c r="N25" i="124" s="1"/>
  <c r="L24" i="124"/>
  <c r="M24" i="124" s="1"/>
  <c r="N24" i="124" s="1"/>
  <c r="L23" i="124"/>
  <c r="M23" i="124" s="1"/>
  <c r="N23" i="124" s="1"/>
  <c r="L22" i="124"/>
  <c r="M22" i="124" s="1"/>
  <c r="N22" i="124" s="1"/>
  <c r="L20" i="124"/>
  <c r="M20" i="124" s="1"/>
  <c r="N20" i="124" s="1"/>
  <c r="L13" i="124"/>
  <c r="M13" i="124" s="1"/>
  <c r="N13" i="124" s="1"/>
  <c r="B5" i="124"/>
  <c r="B4" i="124"/>
  <c r="M72" i="134"/>
  <c r="N72" i="134" s="1"/>
  <c r="N71" i="134"/>
  <c r="M71" i="134"/>
  <c r="M70" i="134"/>
  <c r="N70" i="134" s="1"/>
  <c r="M69" i="134"/>
  <c r="N69" i="134" s="1"/>
  <c r="M68" i="134"/>
  <c r="N68" i="134" s="1"/>
  <c r="N67" i="134"/>
  <c r="M67" i="134"/>
  <c r="M66" i="134"/>
  <c r="N66" i="134" s="1"/>
  <c r="N65" i="134"/>
  <c r="M65" i="134"/>
  <c r="M64" i="134"/>
  <c r="N64" i="134" s="1"/>
  <c r="N63" i="134"/>
  <c r="M63" i="134"/>
  <c r="M62" i="134"/>
  <c r="N62" i="134" s="1"/>
  <c r="N61" i="134"/>
  <c r="M61" i="134"/>
  <c r="M60" i="134"/>
  <c r="N60" i="134" s="1"/>
  <c r="N59" i="134"/>
  <c r="M59" i="134"/>
  <c r="M58" i="134"/>
  <c r="N58" i="134" s="1"/>
  <c r="N57" i="134"/>
  <c r="M57" i="134"/>
  <c r="M56" i="134"/>
  <c r="N56" i="134" s="1"/>
  <c r="N55" i="134"/>
  <c r="M55" i="134"/>
  <c r="M54" i="134"/>
  <c r="N54" i="134" s="1"/>
  <c r="M53" i="134"/>
  <c r="N53" i="134" s="1"/>
  <c r="M52" i="134"/>
  <c r="N52" i="134" s="1"/>
  <c r="N51" i="134"/>
  <c r="M51" i="134"/>
  <c r="M50" i="134"/>
  <c r="N50" i="134" s="1"/>
  <c r="N49" i="134"/>
  <c r="M49" i="134"/>
  <c r="M48" i="134"/>
  <c r="N48" i="134" s="1"/>
  <c r="N47" i="134"/>
  <c r="M47" i="134"/>
  <c r="M46" i="134"/>
  <c r="N46" i="134" s="1"/>
  <c r="N45" i="134"/>
  <c r="M45" i="134"/>
  <c r="M44" i="134"/>
  <c r="N44" i="134" s="1"/>
  <c r="N43" i="134"/>
  <c r="M43" i="134"/>
  <c r="M42" i="134"/>
  <c r="N42" i="134" s="1"/>
  <c r="N41" i="134"/>
  <c r="M41" i="134"/>
  <c r="M40" i="134"/>
  <c r="N40" i="134" s="1"/>
  <c r="N39" i="134"/>
  <c r="M39" i="134"/>
  <c r="M38" i="134"/>
  <c r="N38" i="134" s="1"/>
  <c r="M37" i="134"/>
  <c r="N37" i="134" s="1"/>
  <c r="M36" i="134"/>
  <c r="N36" i="134" s="1"/>
  <c r="M35" i="134"/>
  <c r="N35" i="134" s="1"/>
  <c r="M34" i="134"/>
  <c r="N34" i="134" s="1"/>
  <c r="M33" i="134"/>
  <c r="N33" i="134" s="1"/>
  <c r="M32" i="134"/>
  <c r="N32" i="134" s="1"/>
  <c r="L31" i="134"/>
  <c r="M31" i="134" s="1"/>
  <c r="N31" i="134" s="1"/>
  <c r="L30" i="134"/>
  <c r="M30" i="134" s="1"/>
  <c r="N30" i="134" s="1"/>
  <c r="N29" i="134"/>
  <c r="L28" i="134"/>
  <c r="M28" i="134" s="1"/>
  <c r="N28" i="134" s="1"/>
  <c r="L27" i="134"/>
  <c r="M27" i="134" s="1"/>
  <c r="N27" i="134" s="1"/>
  <c r="L26" i="134"/>
  <c r="M26" i="134" s="1"/>
  <c r="N26" i="134" s="1"/>
  <c r="L25" i="134"/>
  <c r="M25" i="134" s="1"/>
  <c r="N25" i="134" s="1"/>
  <c r="L24" i="134"/>
  <c r="M24" i="134" s="1"/>
  <c r="N24" i="134" s="1"/>
  <c r="L23" i="134"/>
  <c r="M23" i="134" s="1"/>
  <c r="N23" i="134" s="1"/>
  <c r="L22" i="134"/>
  <c r="M22" i="134" s="1"/>
  <c r="N22" i="134" s="1"/>
  <c r="L20" i="134"/>
  <c r="M20" i="134" s="1"/>
  <c r="N20" i="134" s="1"/>
  <c r="L13" i="134"/>
  <c r="M13" i="134" s="1"/>
  <c r="N13" i="134" s="1"/>
  <c r="B4" i="134"/>
  <c r="C98" i="30"/>
  <c r="C101" i="30"/>
  <c r="E101" i="30"/>
  <c r="C100" i="30"/>
  <c r="E99" i="30"/>
  <c r="D99" i="30"/>
  <c r="C99" i="30"/>
  <c r="K17" i="30"/>
  <c r="I17" i="30"/>
  <c r="J17" i="30" s="1"/>
  <c r="E98" i="30"/>
  <c r="F98" i="30"/>
  <c r="K16" i="30"/>
  <c r="I16" i="30"/>
  <c r="J16" i="30" s="1"/>
  <c r="K15" i="30"/>
  <c r="I15" i="30"/>
  <c r="J15" i="30" s="1"/>
  <c r="K14" i="30"/>
  <c r="I14" i="30"/>
  <c r="J14" i="30" s="1"/>
  <c r="I13" i="30"/>
  <c r="J13" i="30" s="1"/>
  <c r="K12" i="30"/>
  <c r="I12" i="30"/>
  <c r="J12" i="30" s="1"/>
  <c r="K11" i="30"/>
  <c r="I11" i="30"/>
  <c r="J11" i="30" s="1"/>
  <c r="K10" i="30"/>
  <c r="I10" i="30"/>
  <c r="J10" i="30" s="1"/>
  <c r="K9" i="30"/>
  <c r="I9" i="30"/>
  <c r="J9" i="30" s="1"/>
  <c r="K8" i="30"/>
  <c r="I8" i="30"/>
  <c r="J8" i="30" s="1"/>
  <c r="K7" i="30"/>
  <c r="I7" i="30"/>
  <c r="J7" i="30" s="1"/>
  <c r="K6" i="30"/>
  <c r="I6" i="30"/>
  <c r="J6" i="30" s="1"/>
  <c r="K5" i="30"/>
  <c r="I5" i="30"/>
  <c r="J5" i="30" s="1"/>
  <c r="E97" i="30"/>
  <c r="C97" i="30"/>
  <c r="K4" i="30"/>
  <c r="I4" i="30"/>
  <c r="J4" i="30" s="1"/>
  <c r="C102" i="30" l="1"/>
  <c r="C106" i="30" s="1"/>
  <c r="I18" i="30" s="1"/>
  <c r="B11" i="125"/>
  <c r="B11" i="126"/>
  <c r="B11" i="127"/>
  <c r="B11" i="123"/>
  <c r="B11" i="131"/>
  <c r="B11" i="128"/>
  <c r="B11" i="130"/>
  <c r="B11" i="129"/>
  <c r="B11" i="135"/>
  <c r="B11" i="133"/>
  <c r="B11" i="132"/>
  <c r="B11" i="136"/>
  <c r="B11" i="124"/>
  <c r="B11" i="134"/>
  <c r="B16" i="125"/>
  <c r="E16" i="125" s="1"/>
  <c r="B16" i="126"/>
  <c r="E16" i="126" s="1"/>
  <c r="B16" i="127"/>
  <c r="E16" i="127" s="1"/>
  <c r="B16" i="123"/>
  <c r="E16" i="123" s="1"/>
  <c r="B16" i="131"/>
  <c r="E16" i="131" s="1"/>
  <c r="B16" i="128"/>
  <c r="E16" i="128" s="1"/>
  <c r="B16" i="130"/>
  <c r="E16" i="130" s="1"/>
  <c r="B16" i="129"/>
  <c r="E16" i="129" s="1"/>
  <c r="B16" i="133"/>
  <c r="E16" i="133" s="1"/>
  <c r="B16" i="132"/>
  <c r="E16" i="132" s="1"/>
  <c r="B16" i="135"/>
  <c r="E16" i="135" s="1"/>
  <c r="B16" i="136"/>
  <c r="E16" i="136" s="1"/>
  <c r="B16" i="124"/>
  <c r="E16" i="124" s="1"/>
  <c r="B16" i="134"/>
  <c r="E16" i="134" s="1"/>
  <c r="B17" i="125"/>
  <c r="E17" i="125" s="1"/>
  <c r="B17" i="126"/>
  <c r="E17" i="126" s="1"/>
  <c r="B17" i="127"/>
  <c r="E17" i="127" s="1"/>
  <c r="B17" i="123"/>
  <c r="E17" i="123" s="1"/>
  <c r="B17" i="131"/>
  <c r="E17" i="131" s="1"/>
  <c r="B17" i="133"/>
  <c r="E17" i="133" s="1"/>
  <c r="B17" i="132"/>
  <c r="E17" i="132" s="1"/>
  <c r="B17" i="128"/>
  <c r="E17" i="128" s="1"/>
  <c r="B17" i="130"/>
  <c r="E17" i="130" s="1"/>
  <c r="B17" i="129"/>
  <c r="E17" i="129" s="1"/>
  <c r="B17" i="135"/>
  <c r="E17" i="135" s="1"/>
  <c r="B17" i="136"/>
  <c r="E17" i="136" s="1"/>
  <c r="B17" i="124"/>
  <c r="E17" i="124" s="1"/>
  <c r="B17" i="134"/>
  <c r="E17" i="134" s="1"/>
  <c r="B22" i="125"/>
  <c r="B22" i="126"/>
  <c r="B22" i="127"/>
  <c r="B22" i="123"/>
  <c r="B22" i="131"/>
  <c r="B22" i="128"/>
  <c r="B22" i="130"/>
  <c r="B22" i="129"/>
  <c r="B22" i="135"/>
  <c r="B22" i="133"/>
  <c r="B22" i="132"/>
  <c r="B22" i="134"/>
  <c r="B22" i="136"/>
  <c r="B22" i="124"/>
  <c r="L18" i="125"/>
  <c r="M18" i="125" s="1"/>
  <c r="N18" i="125" s="1"/>
  <c r="L18" i="126"/>
  <c r="M18" i="126" s="1"/>
  <c r="N18" i="126" s="1"/>
  <c r="L18" i="127"/>
  <c r="M18" i="127" s="1"/>
  <c r="N18" i="127" s="1"/>
  <c r="L18" i="123"/>
  <c r="M18" i="123" s="1"/>
  <c r="N18" i="123" s="1"/>
  <c r="L18" i="133"/>
  <c r="M18" i="133" s="1"/>
  <c r="N18" i="133" s="1"/>
  <c r="L18" i="132"/>
  <c r="M18" i="132" s="1"/>
  <c r="N18" i="132" s="1"/>
  <c r="L18" i="131"/>
  <c r="M18" i="131" s="1"/>
  <c r="N18" i="131" s="1"/>
  <c r="L18" i="128"/>
  <c r="M18" i="128" s="1"/>
  <c r="N18" i="128" s="1"/>
  <c r="L18" i="130"/>
  <c r="M18" i="130" s="1"/>
  <c r="N18" i="130" s="1"/>
  <c r="L18" i="129"/>
  <c r="M18" i="129" s="1"/>
  <c r="N18" i="129" s="1"/>
  <c r="L18" i="134"/>
  <c r="L18" i="135"/>
  <c r="M18" i="135" s="1"/>
  <c r="N18" i="135" s="1"/>
  <c r="L18" i="136"/>
  <c r="M18" i="136" s="1"/>
  <c r="N18" i="136" s="1"/>
  <c r="L18" i="124"/>
  <c r="M18" i="124" s="1"/>
  <c r="N18" i="124" s="1"/>
  <c r="E100" i="30"/>
  <c r="E102" i="30" s="1"/>
  <c r="E106" i="30" s="1"/>
  <c r="L17" i="123"/>
  <c r="M17" i="123" s="1"/>
  <c r="N17" i="123" s="1"/>
  <c r="L17" i="125"/>
  <c r="M17" i="125" s="1"/>
  <c r="N17" i="125" s="1"/>
  <c r="L17" i="126"/>
  <c r="M17" i="126" s="1"/>
  <c r="N17" i="126" s="1"/>
  <c r="L17" i="127"/>
  <c r="M17" i="127" s="1"/>
  <c r="N17" i="127" s="1"/>
  <c r="L17" i="128"/>
  <c r="M17" i="128" s="1"/>
  <c r="N17" i="128" s="1"/>
  <c r="L17" i="130"/>
  <c r="M17" i="130" s="1"/>
  <c r="N17" i="130" s="1"/>
  <c r="L17" i="129"/>
  <c r="M17" i="129" s="1"/>
  <c r="N17" i="129" s="1"/>
  <c r="L17" i="131"/>
  <c r="M17" i="131" s="1"/>
  <c r="N17" i="131" s="1"/>
  <c r="L17" i="133"/>
  <c r="M17" i="133" s="1"/>
  <c r="N17" i="133" s="1"/>
  <c r="L17" i="132"/>
  <c r="M17" i="132" s="1"/>
  <c r="N17" i="132" s="1"/>
  <c r="L17" i="135"/>
  <c r="M17" i="135" s="1"/>
  <c r="N17" i="135" s="1"/>
  <c r="L17" i="136"/>
  <c r="M17" i="136" s="1"/>
  <c r="N17" i="136" s="1"/>
  <c r="L17" i="124"/>
  <c r="M17" i="124" s="1"/>
  <c r="N17" i="124" s="1"/>
  <c r="L17" i="134"/>
  <c r="M17" i="134" s="1"/>
  <c r="N17" i="134" s="1"/>
  <c r="L15" i="125"/>
  <c r="M15" i="125" s="1"/>
  <c r="N15" i="125" s="1"/>
  <c r="L15" i="126"/>
  <c r="M15" i="126" s="1"/>
  <c r="N15" i="126" s="1"/>
  <c r="L15" i="127"/>
  <c r="M15" i="127" s="1"/>
  <c r="N15" i="127" s="1"/>
  <c r="L15" i="123"/>
  <c r="M15" i="123" s="1"/>
  <c r="N15" i="123" s="1"/>
  <c r="L15" i="131"/>
  <c r="M15" i="131" s="1"/>
  <c r="N15" i="131" s="1"/>
  <c r="L15" i="133"/>
  <c r="M15" i="133" s="1"/>
  <c r="N15" i="133" s="1"/>
  <c r="L15" i="128"/>
  <c r="M15" i="128" s="1"/>
  <c r="N15" i="128" s="1"/>
  <c r="L15" i="130"/>
  <c r="M15" i="130" s="1"/>
  <c r="N15" i="130" s="1"/>
  <c r="L15" i="129"/>
  <c r="M15" i="129" s="1"/>
  <c r="N15" i="129" s="1"/>
  <c r="L15" i="135"/>
  <c r="M15" i="135" s="1"/>
  <c r="N15" i="135" s="1"/>
  <c r="L15" i="132"/>
  <c r="M15" i="132" s="1"/>
  <c r="N15" i="132" s="1"/>
  <c r="L15" i="136"/>
  <c r="M15" i="136" s="1"/>
  <c r="N15" i="136" s="1"/>
  <c r="L15" i="124"/>
  <c r="M15" i="124" s="1"/>
  <c r="N15" i="124" s="1"/>
  <c r="L15" i="134"/>
  <c r="M15" i="134" s="1"/>
  <c r="N15" i="134" s="1"/>
  <c r="D98" i="30"/>
  <c r="B12" i="125"/>
  <c r="E12" i="125" s="1"/>
  <c r="B12" i="126"/>
  <c r="E12" i="126" s="1"/>
  <c r="B12" i="127"/>
  <c r="E12" i="127" s="1"/>
  <c r="B12" i="123"/>
  <c r="E12" i="123" s="1"/>
  <c r="B12" i="128"/>
  <c r="E12" i="128" s="1"/>
  <c r="B12" i="130"/>
  <c r="E12" i="130" s="1"/>
  <c r="B12" i="129"/>
  <c r="E12" i="129" s="1"/>
  <c r="B12" i="133"/>
  <c r="E12" i="133" s="1"/>
  <c r="B12" i="132"/>
  <c r="E12" i="132" s="1"/>
  <c r="B12" i="131"/>
  <c r="E12" i="131" s="1"/>
  <c r="B12" i="135"/>
  <c r="E12" i="135" s="1"/>
  <c r="B12" i="136"/>
  <c r="E12" i="136" s="1"/>
  <c r="B12" i="124"/>
  <c r="E12" i="124" s="1"/>
  <c r="B12" i="134"/>
  <c r="E12" i="134" s="1"/>
  <c r="B15" i="123"/>
  <c r="E15" i="123" s="1"/>
  <c r="B15" i="125"/>
  <c r="E15" i="125" s="1"/>
  <c r="B15" i="126"/>
  <c r="E15" i="126" s="1"/>
  <c r="B15" i="127"/>
  <c r="E15" i="127" s="1"/>
  <c r="B15" i="128"/>
  <c r="E15" i="128" s="1"/>
  <c r="B15" i="130"/>
  <c r="E15" i="130" s="1"/>
  <c r="B15" i="129"/>
  <c r="E15" i="129" s="1"/>
  <c r="B15" i="133"/>
  <c r="E15" i="133" s="1"/>
  <c r="B15" i="132"/>
  <c r="E15" i="132" s="1"/>
  <c r="B15" i="131"/>
  <c r="E15" i="131" s="1"/>
  <c r="B15" i="136"/>
  <c r="E15" i="136" s="1"/>
  <c r="B15" i="124"/>
  <c r="E15" i="124" s="1"/>
  <c r="B15" i="134"/>
  <c r="E15" i="134" s="1"/>
  <c r="B15" i="135"/>
  <c r="E15" i="135" s="1"/>
  <c r="L14" i="125"/>
  <c r="L14" i="126"/>
  <c r="L14" i="127"/>
  <c r="L14" i="123"/>
  <c r="L14" i="131"/>
  <c r="L14" i="128"/>
  <c r="L14" i="130"/>
  <c r="L14" i="129"/>
  <c r="L14" i="133"/>
  <c r="L14" i="132"/>
  <c r="L14" i="135"/>
  <c r="L14" i="136"/>
  <c r="L14" i="124"/>
  <c r="L14" i="134"/>
  <c r="B13" i="125"/>
  <c r="E13" i="125" s="1"/>
  <c r="B13" i="126"/>
  <c r="E13" i="126" s="1"/>
  <c r="B13" i="127"/>
  <c r="E13" i="127" s="1"/>
  <c r="B13" i="123"/>
  <c r="E13" i="123" s="1"/>
  <c r="B13" i="131"/>
  <c r="E13" i="131" s="1"/>
  <c r="B13" i="133"/>
  <c r="E13" i="133" s="1"/>
  <c r="B13" i="128"/>
  <c r="E13" i="128" s="1"/>
  <c r="B13" i="130"/>
  <c r="E13" i="130" s="1"/>
  <c r="B13" i="129"/>
  <c r="E13" i="129" s="1"/>
  <c r="B13" i="135"/>
  <c r="E13" i="135" s="1"/>
  <c r="B13" i="136"/>
  <c r="E13" i="136" s="1"/>
  <c r="B13" i="124"/>
  <c r="E13" i="124" s="1"/>
  <c r="B13" i="134"/>
  <c r="E13" i="134" s="1"/>
  <c r="B13" i="132"/>
  <c r="E13" i="132" s="1"/>
  <c r="B19" i="123"/>
  <c r="E19" i="123" s="1"/>
  <c r="B19" i="125"/>
  <c r="E19" i="125" s="1"/>
  <c r="B19" i="126"/>
  <c r="E19" i="126" s="1"/>
  <c r="B19" i="127"/>
  <c r="E19" i="127" s="1"/>
  <c r="B19" i="128"/>
  <c r="E19" i="128" s="1"/>
  <c r="B19" i="130"/>
  <c r="E19" i="130" s="1"/>
  <c r="B19" i="129"/>
  <c r="E19" i="129" s="1"/>
  <c r="B19" i="131"/>
  <c r="E19" i="131" s="1"/>
  <c r="B19" i="133"/>
  <c r="E19" i="133" s="1"/>
  <c r="B19" i="132"/>
  <c r="E19" i="132" s="1"/>
  <c r="B19" i="135"/>
  <c r="E19" i="135" s="1"/>
  <c r="B19" i="136"/>
  <c r="E19" i="136" s="1"/>
  <c r="B19" i="124"/>
  <c r="E19" i="124" s="1"/>
  <c r="B19" i="134"/>
  <c r="E19" i="134" s="1"/>
  <c r="B21" i="125"/>
  <c r="E21" i="125" s="1"/>
  <c r="B21" i="126"/>
  <c r="E21" i="126" s="1"/>
  <c r="B21" i="127"/>
  <c r="E21" i="127" s="1"/>
  <c r="B21" i="123"/>
  <c r="E21" i="123" s="1"/>
  <c r="B21" i="131"/>
  <c r="E21" i="131" s="1"/>
  <c r="B21" i="133"/>
  <c r="E21" i="133" s="1"/>
  <c r="B21" i="132"/>
  <c r="E21" i="132" s="1"/>
  <c r="B21" i="128"/>
  <c r="E21" i="128" s="1"/>
  <c r="B21" i="130"/>
  <c r="E21" i="130" s="1"/>
  <c r="B21" i="129"/>
  <c r="E21" i="129" s="1"/>
  <c r="B21" i="135"/>
  <c r="E21" i="135" s="1"/>
  <c r="B21" i="134"/>
  <c r="E21" i="134" s="1"/>
  <c r="B21" i="136"/>
  <c r="E21" i="136" s="1"/>
  <c r="B21" i="124"/>
  <c r="E21" i="124" s="1"/>
  <c r="B23" i="123"/>
  <c r="B23" i="125"/>
  <c r="B23" i="126"/>
  <c r="B23" i="127"/>
  <c r="B23" i="128"/>
  <c r="B23" i="130"/>
  <c r="B23" i="129"/>
  <c r="B23" i="131"/>
  <c r="B23" i="133"/>
  <c r="B23" i="132"/>
  <c r="B23" i="136"/>
  <c r="B23" i="124"/>
  <c r="B23" i="135"/>
  <c r="B23" i="134"/>
  <c r="F99" i="30"/>
  <c r="L19" i="125"/>
  <c r="M19" i="125" s="1"/>
  <c r="N19" i="125" s="1"/>
  <c r="L19" i="126"/>
  <c r="M19" i="126" s="1"/>
  <c r="N19" i="126" s="1"/>
  <c r="L19" i="127"/>
  <c r="M19" i="127" s="1"/>
  <c r="N19" i="127" s="1"/>
  <c r="L19" i="123"/>
  <c r="M19" i="123" s="1"/>
  <c r="N19" i="123" s="1"/>
  <c r="L19" i="131"/>
  <c r="M19" i="131" s="1"/>
  <c r="N19" i="131" s="1"/>
  <c r="L19" i="128"/>
  <c r="M19" i="128" s="1"/>
  <c r="N19" i="128" s="1"/>
  <c r="L19" i="130"/>
  <c r="M19" i="130" s="1"/>
  <c r="N19" i="130" s="1"/>
  <c r="L19" i="129"/>
  <c r="M19" i="129" s="1"/>
  <c r="N19" i="129" s="1"/>
  <c r="L19" i="133"/>
  <c r="M19" i="133" s="1"/>
  <c r="N19" i="133" s="1"/>
  <c r="L19" i="132"/>
  <c r="M19" i="132" s="1"/>
  <c r="N19" i="132" s="1"/>
  <c r="L19" i="135"/>
  <c r="M19" i="135" s="1"/>
  <c r="N19" i="135" s="1"/>
  <c r="L19" i="134"/>
  <c r="L19" i="136"/>
  <c r="M19" i="136" s="1"/>
  <c r="N19" i="136" s="1"/>
  <c r="L19" i="124"/>
  <c r="M19" i="124" s="1"/>
  <c r="N19" i="124" s="1"/>
  <c r="B14" i="125"/>
  <c r="B14" i="126"/>
  <c r="E14" i="126" s="1"/>
  <c r="B14" i="127"/>
  <c r="B14" i="123"/>
  <c r="E14" i="123" s="1"/>
  <c r="B14" i="131"/>
  <c r="B14" i="128"/>
  <c r="E14" i="128" s="1"/>
  <c r="B14" i="130"/>
  <c r="B14" i="129"/>
  <c r="E14" i="129" s="1"/>
  <c r="B14" i="135"/>
  <c r="E14" i="135" s="1"/>
  <c r="B14" i="133"/>
  <c r="B14" i="132"/>
  <c r="E14" i="132" s="1"/>
  <c r="B14" i="136"/>
  <c r="E14" i="136" s="1"/>
  <c r="B14" i="124"/>
  <c r="E14" i="124" s="1"/>
  <c r="B14" i="134"/>
  <c r="B18" i="125"/>
  <c r="E18" i="125" s="1"/>
  <c r="B18" i="126"/>
  <c r="E18" i="126" s="1"/>
  <c r="B18" i="127"/>
  <c r="E18" i="127" s="1"/>
  <c r="B18" i="123"/>
  <c r="E18" i="123" s="1"/>
  <c r="B18" i="131"/>
  <c r="E18" i="131" s="1"/>
  <c r="B18" i="128"/>
  <c r="E18" i="128" s="1"/>
  <c r="B18" i="130"/>
  <c r="E18" i="130" s="1"/>
  <c r="B18" i="129"/>
  <c r="E18" i="129" s="1"/>
  <c r="B18" i="135"/>
  <c r="E18" i="135" s="1"/>
  <c r="B18" i="133"/>
  <c r="E18" i="133" s="1"/>
  <c r="B18" i="132"/>
  <c r="E18" i="132" s="1"/>
  <c r="B18" i="136"/>
  <c r="E18" i="136" s="1"/>
  <c r="B18" i="124"/>
  <c r="E18" i="124" s="1"/>
  <c r="B18" i="134"/>
  <c r="E18" i="134" s="1"/>
  <c r="B24" i="125"/>
  <c r="E24" i="125" s="1"/>
  <c r="B24" i="126"/>
  <c r="B24" i="127"/>
  <c r="B24" i="123"/>
  <c r="B24" i="128"/>
  <c r="B24" i="130"/>
  <c r="E24" i="130" s="1"/>
  <c r="B24" i="129"/>
  <c r="B24" i="133"/>
  <c r="E24" i="133" s="1"/>
  <c r="B24" i="132"/>
  <c r="B24" i="131"/>
  <c r="E24" i="131" s="1"/>
  <c r="B24" i="135"/>
  <c r="B24" i="134"/>
  <c r="B24" i="136"/>
  <c r="E24" i="136" s="1"/>
  <c r="B24" i="124"/>
  <c r="M16" i="125"/>
  <c r="N16" i="125" s="1"/>
  <c r="M16" i="126"/>
  <c r="N16" i="126" s="1"/>
  <c r="M16" i="127"/>
  <c r="N16" i="127" s="1"/>
  <c r="M16" i="123"/>
  <c r="N16" i="123" s="1"/>
  <c r="M16" i="131"/>
  <c r="N16" i="131" s="1"/>
  <c r="M16" i="128"/>
  <c r="N16" i="128" s="1"/>
  <c r="M16" i="130"/>
  <c r="N16" i="130" s="1"/>
  <c r="M16" i="129"/>
  <c r="N16" i="129" s="1"/>
  <c r="M16" i="135"/>
  <c r="N16" i="135" s="1"/>
  <c r="M16" i="133"/>
  <c r="N16" i="133" s="1"/>
  <c r="M16" i="132"/>
  <c r="N16" i="132" s="1"/>
  <c r="M16" i="136"/>
  <c r="N16" i="136" s="1"/>
  <c r="M16" i="124"/>
  <c r="N16" i="124" s="1"/>
  <c r="M16" i="134"/>
  <c r="N16" i="134" s="1"/>
  <c r="D101" i="30"/>
  <c r="I20" i="30" l="1"/>
  <c r="J20" i="30" s="1"/>
  <c r="J18" i="30"/>
  <c r="E14" i="131"/>
  <c r="E24" i="123"/>
  <c r="E14" i="127"/>
  <c r="E24" i="135"/>
  <c r="E24" i="127"/>
  <c r="E24" i="124"/>
  <c r="E24" i="126"/>
  <c r="E14" i="133"/>
  <c r="E24" i="132"/>
  <c r="E24" i="128"/>
  <c r="E14" i="125"/>
  <c r="E24" i="129"/>
  <c r="E14" i="130"/>
  <c r="M19" i="134"/>
  <c r="N19" i="134" s="1"/>
  <c r="E24" i="134" s="1"/>
  <c r="F24" i="134" s="1"/>
  <c r="M18" i="134"/>
  <c r="N18" i="134" s="1"/>
  <c r="E14" i="134" s="1"/>
  <c r="F14" i="134" s="1"/>
  <c r="M12" i="132"/>
  <c r="N12" i="132" s="1"/>
  <c r="E5" i="132"/>
  <c r="M12" i="130"/>
  <c r="N12" i="130" s="1"/>
  <c r="E5" i="130"/>
  <c r="E5" i="127"/>
  <c r="M12" i="127"/>
  <c r="N12" i="127" s="1"/>
  <c r="E23" i="124"/>
  <c r="E23" i="131"/>
  <c r="E23" i="127"/>
  <c r="M14" i="124"/>
  <c r="N14" i="124" s="1"/>
  <c r="E6" i="124"/>
  <c r="E6" i="132"/>
  <c r="M14" i="132"/>
  <c r="N14" i="132" s="1"/>
  <c r="M14" i="128"/>
  <c r="N14" i="128" s="1"/>
  <c r="E6" i="128"/>
  <c r="M14" i="126"/>
  <c r="N14" i="126" s="1"/>
  <c r="E6" i="126"/>
  <c r="E11" i="134"/>
  <c r="E11" i="133"/>
  <c r="E11" i="128"/>
  <c r="E11" i="126"/>
  <c r="E23" i="134"/>
  <c r="F23" i="134" s="1"/>
  <c r="D23" i="124" s="1"/>
  <c r="E23" i="136"/>
  <c r="E23" i="129"/>
  <c r="E23" i="126"/>
  <c r="M14" i="136"/>
  <c r="N14" i="136" s="1"/>
  <c r="E6" i="136"/>
  <c r="M14" i="133"/>
  <c r="N14" i="133" s="1"/>
  <c r="E6" i="133"/>
  <c r="M14" i="131"/>
  <c r="N14" i="131" s="1"/>
  <c r="E6" i="131"/>
  <c r="M14" i="125"/>
  <c r="N14" i="125" s="1"/>
  <c r="E6" i="125"/>
  <c r="E11" i="124"/>
  <c r="E11" i="135"/>
  <c r="E11" i="131"/>
  <c r="E11" i="125"/>
  <c r="M12" i="134"/>
  <c r="N12" i="134" s="1"/>
  <c r="E5" i="134"/>
  <c r="M12" i="133"/>
  <c r="N12" i="133" s="1"/>
  <c r="E22" i="133" s="1"/>
  <c r="E5" i="133"/>
  <c r="M12" i="128"/>
  <c r="N12" i="128" s="1"/>
  <c r="E22" i="128" s="1"/>
  <c r="E5" i="128"/>
  <c r="E5" i="126"/>
  <c r="M12" i="126"/>
  <c r="N12" i="126" s="1"/>
  <c r="E22" i="126" s="1"/>
  <c r="M12" i="124"/>
  <c r="N12" i="124" s="1"/>
  <c r="E22" i="124" s="1"/>
  <c r="E5" i="124"/>
  <c r="M12" i="135"/>
  <c r="N12" i="135" s="1"/>
  <c r="E5" i="135"/>
  <c r="E5" i="131"/>
  <c r="M12" i="131"/>
  <c r="N12" i="131" s="1"/>
  <c r="E22" i="131" s="1"/>
  <c r="E5" i="125"/>
  <c r="M12" i="125"/>
  <c r="N12" i="125" s="1"/>
  <c r="E22" i="125" s="1"/>
  <c r="E23" i="132"/>
  <c r="E23" i="130"/>
  <c r="E23" i="125"/>
  <c r="M14" i="135"/>
  <c r="N14" i="135" s="1"/>
  <c r="E6" i="135"/>
  <c r="M14" i="129"/>
  <c r="N14" i="129" s="1"/>
  <c r="E6" i="129"/>
  <c r="M14" i="123"/>
  <c r="N14" i="123" s="1"/>
  <c r="E6" i="123"/>
  <c r="F101" i="30"/>
  <c r="B6" i="123"/>
  <c r="B8" i="123" s="1"/>
  <c r="B6" i="125"/>
  <c r="B8" i="125" s="1"/>
  <c r="B6" i="126"/>
  <c r="B8" i="126" s="1"/>
  <c r="B6" i="127"/>
  <c r="B8" i="127" s="1"/>
  <c r="B6" i="128"/>
  <c r="B8" i="128" s="1"/>
  <c r="B6" i="130"/>
  <c r="B8" i="130" s="1"/>
  <c r="B6" i="129"/>
  <c r="B8" i="129" s="1"/>
  <c r="B6" i="131"/>
  <c r="B8" i="131" s="1"/>
  <c r="B6" i="133"/>
  <c r="B8" i="133" s="1"/>
  <c r="B6" i="132"/>
  <c r="B8" i="132" s="1"/>
  <c r="B6" i="135"/>
  <c r="B8" i="135" s="1"/>
  <c r="B6" i="136"/>
  <c r="B8" i="136" s="1"/>
  <c r="B6" i="124"/>
  <c r="B8" i="124" s="1"/>
  <c r="B6" i="134"/>
  <c r="B8" i="134" s="1"/>
  <c r="F97" i="30"/>
  <c r="E11" i="136"/>
  <c r="E11" i="129"/>
  <c r="E11" i="123"/>
  <c r="D97" i="30"/>
  <c r="M12" i="136"/>
  <c r="N12" i="136" s="1"/>
  <c r="E22" i="136" s="1"/>
  <c r="E5" i="136"/>
  <c r="M12" i="129"/>
  <c r="N12" i="129" s="1"/>
  <c r="E5" i="129"/>
  <c r="M12" i="123"/>
  <c r="N12" i="123" s="1"/>
  <c r="E5" i="123"/>
  <c r="L21" i="123"/>
  <c r="M21" i="123" s="1"/>
  <c r="N21" i="123" s="1"/>
  <c r="L21" i="125"/>
  <c r="M21" i="125" s="1"/>
  <c r="N21" i="125" s="1"/>
  <c r="L21" i="126"/>
  <c r="M21" i="126" s="1"/>
  <c r="N21" i="126" s="1"/>
  <c r="L21" i="127"/>
  <c r="M21" i="127" s="1"/>
  <c r="N21" i="127" s="1"/>
  <c r="L21" i="128"/>
  <c r="M21" i="128" s="1"/>
  <c r="N21" i="128" s="1"/>
  <c r="L21" i="130"/>
  <c r="M21" i="130" s="1"/>
  <c r="N21" i="130" s="1"/>
  <c r="L21" i="129"/>
  <c r="M21" i="129" s="1"/>
  <c r="N21" i="129" s="1"/>
  <c r="L21" i="131"/>
  <c r="M21" i="131" s="1"/>
  <c r="N21" i="131" s="1"/>
  <c r="L21" i="133"/>
  <c r="M21" i="133" s="1"/>
  <c r="N21" i="133" s="1"/>
  <c r="L21" i="132"/>
  <c r="M21" i="132" s="1"/>
  <c r="N21" i="132" s="1"/>
  <c r="L21" i="136"/>
  <c r="M21" i="136" s="1"/>
  <c r="N21" i="136" s="1"/>
  <c r="L21" i="124"/>
  <c r="M21" i="124" s="1"/>
  <c r="N21" i="124" s="1"/>
  <c r="L21" i="135"/>
  <c r="M21" i="135" s="1"/>
  <c r="N21" i="135" s="1"/>
  <c r="L21" i="134"/>
  <c r="M21" i="134" s="1"/>
  <c r="N21" i="134" s="1"/>
  <c r="F100" i="30"/>
  <c r="D100" i="30"/>
  <c r="D102" i="30" s="1"/>
  <c r="K13" i="30"/>
  <c r="E23" i="135"/>
  <c r="E23" i="133"/>
  <c r="E23" i="128"/>
  <c r="E23" i="123"/>
  <c r="M14" i="134"/>
  <c r="N14" i="134" s="1"/>
  <c r="E6" i="134"/>
  <c r="M14" i="130"/>
  <c r="N14" i="130" s="1"/>
  <c r="E6" i="130"/>
  <c r="M14" i="127"/>
  <c r="N14" i="127" s="1"/>
  <c r="E6" i="127"/>
  <c r="E11" i="132"/>
  <c r="E11" i="130"/>
  <c r="E11" i="127"/>
  <c r="F15" i="134"/>
  <c r="F13" i="134"/>
  <c r="D13" i="124" s="1"/>
  <c r="F13" i="124" s="1"/>
  <c r="F21" i="134"/>
  <c r="F18" i="134"/>
  <c r="D18" i="124" s="1"/>
  <c r="F18" i="124" s="1"/>
  <c r="F12" i="134"/>
  <c r="F16" i="134"/>
  <c r="F19" i="134"/>
  <c r="F17" i="134"/>
  <c r="E22" i="130" l="1"/>
  <c r="E22" i="123"/>
  <c r="E22" i="129"/>
  <c r="E22" i="132"/>
  <c r="E22" i="127"/>
  <c r="E22" i="135"/>
  <c r="F102" i="30"/>
  <c r="F106" i="30" s="1"/>
  <c r="E22" i="134"/>
  <c r="F22" i="134" s="1"/>
  <c r="D22" i="124" s="1"/>
  <c r="F22" i="124" s="1"/>
  <c r="D22" i="136" s="1"/>
  <c r="F22" i="136" s="1"/>
  <c r="D22" i="135" s="1"/>
  <c r="F23" i="124"/>
  <c r="D23" i="136" s="1"/>
  <c r="F23" i="136" s="1"/>
  <c r="D23" i="135" s="1"/>
  <c r="F23" i="135" s="1"/>
  <c r="D23" i="132" s="1"/>
  <c r="F23" i="132" s="1"/>
  <c r="D23" i="133" s="1"/>
  <c r="F23" i="133" s="1"/>
  <c r="D23" i="131" s="1"/>
  <c r="F23" i="131" s="1"/>
  <c r="D23" i="129" s="1"/>
  <c r="F23" i="129" s="1"/>
  <c r="D23" i="130" s="1"/>
  <c r="F23" i="130" s="1"/>
  <c r="D23" i="128" s="1"/>
  <c r="F23" i="128" s="1"/>
  <c r="D23" i="127" s="1"/>
  <c r="F23" i="127" s="1"/>
  <c r="D23" i="126" s="1"/>
  <c r="F23" i="126" s="1"/>
  <c r="D23" i="125" s="1"/>
  <c r="F23" i="125" s="1"/>
  <c r="D23" i="123" s="1"/>
  <c r="F23" i="123" s="1"/>
  <c r="D106" i="30"/>
  <c r="K18" i="30" s="1"/>
  <c r="K20" i="30" s="1"/>
  <c r="B20" i="125"/>
  <c r="B20" i="126"/>
  <c r="B20" i="127"/>
  <c r="B20" i="123"/>
  <c r="B20" i="133"/>
  <c r="B20" i="132"/>
  <c r="B20" i="131"/>
  <c r="B20" i="128"/>
  <c r="B20" i="130"/>
  <c r="B20" i="129"/>
  <c r="B20" i="135"/>
  <c r="B20" i="134"/>
  <c r="B20" i="136"/>
  <c r="B20" i="124"/>
  <c r="D21" i="124"/>
  <c r="F21" i="124" s="1"/>
  <c r="D24" i="124"/>
  <c r="F24" i="124" s="1"/>
  <c r="D18" i="136"/>
  <c r="F18" i="136" s="1"/>
  <c r="D14" i="124"/>
  <c r="F14" i="124" s="1"/>
  <c r="D16" i="124"/>
  <c r="F16" i="124" s="1"/>
  <c r="D12" i="124"/>
  <c r="F12" i="124" s="1"/>
  <c r="D17" i="124"/>
  <c r="F17" i="124" s="1"/>
  <c r="D15" i="124"/>
  <c r="F15" i="124" s="1"/>
  <c r="D19" i="124"/>
  <c r="F19" i="124" s="1"/>
  <c r="D13" i="136"/>
  <c r="F13" i="136" s="1"/>
  <c r="F22" i="135" l="1"/>
  <c r="D22" i="132" s="1"/>
  <c r="F22" i="132" s="1"/>
  <c r="D22" i="133" s="1"/>
  <c r="F22" i="133" s="1"/>
  <c r="D22" i="131" s="1"/>
  <c r="F22" i="131" s="1"/>
  <c r="E20" i="136"/>
  <c r="B26" i="136"/>
  <c r="B27" i="136" s="1"/>
  <c r="B25" i="136" s="1"/>
  <c r="E25" i="136" s="1"/>
  <c r="E20" i="129"/>
  <c r="B26" i="129"/>
  <c r="B27" i="129" s="1"/>
  <c r="B25" i="129" s="1"/>
  <c r="E25" i="129" s="1"/>
  <c r="E20" i="132"/>
  <c r="B26" i="132"/>
  <c r="B27" i="132" s="1"/>
  <c r="B25" i="132" s="1"/>
  <c r="E25" i="132" s="1"/>
  <c r="E20" i="126"/>
  <c r="B26" i="126"/>
  <c r="B27" i="126" s="1"/>
  <c r="B25" i="126" s="1"/>
  <c r="E25" i="126" s="1"/>
  <c r="E20" i="135"/>
  <c r="B26" i="135"/>
  <c r="B27" i="135" s="1"/>
  <c r="B25" i="135" s="1"/>
  <c r="E25" i="135" s="1"/>
  <c r="E20" i="123"/>
  <c r="B26" i="123"/>
  <c r="B27" i="123" s="1"/>
  <c r="B25" i="123" s="1"/>
  <c r="E25" i="123" s="1"/>
  <c r="E20" i="134"/>
  <c r="B26" i="134"/>
  <c r="B27" i="134" s="1"/>
  <c r="B25" i="134" s="1"/>
  <c r="E25" i="134" s="1"/>
  <c r="F25" i="134" s="1"/>
  <c r="D25" i="124" s="1"/>
  <c r="E20" i="130"/>
  <c r="B26" i="130"/>
  <c r="B27" i="130" s="1"/>
  <c r="B25" i="130" s="1"/>
  <c r="E25" i="130" s="1"/>
  <c r="E20" i="133"/>
  <c r="B26" i="133"/>
  <c r="B27" i="133" s="1"/>
  <c r="B25" i="133" s="1"/>
  <c r="E25" i="133" s="1"/>
  <c r="E20" i="125"/>
  <c r="B26" i="125"/>
  <c r="B27" i="125" s="1"/>
  <c r="B25" i="125" s="1"/>
  <c r="E25" i="125" s="1"/>
  <c r="E20" i="128"/>
  <c r="B26" i="128"/>
  <c r="B27" i="128" s="1"/>
  <c r="B25" i="128" s="1"/>
  <c r="E25" i="128" s="1"/>
  <c r="E20" i="124"/>
  <c r="B26" i="124"/>
  <c r="B27" i="124" s="1"/>
  <c r="B25" i="124" s="1"/>
  <c r="E25" i="124" s="1"/>
  <c r="E20" i="131"/>
  <c r="B26" i="131"/>
  <c r="B27" i="131" s="1"/>
  <c r="B25" i="131" s="1"/>
  <c r="E25" i="131" s="1"/>
  <c r="E20" i="127"/>
  <c r="B26" i="127"/>
  <c r="B27" i="127" s="1"/>
  <c r="B25" i="127" s="1"/>
  <c r="E25" i="127" s="1"/>
  <c r="D21" i="136"/>
  <c r="F21" i="136" s="1"/>
  <c r="D22" i="129"/>
  <c r="F22" i="129" s="1"/>
  <c r="D24" i="136"/>
  <c r="F24" i="136" s="1"/>
  <c r="D18" i="135"/>
  <c r="F18" i="135" s="1"/>
  <c r="D14" i="136"/>
  <c r="F14" i="136" s="1"/>
  <c r="D12" i="136"/>
  <c r="F12" i="136" s="1"/>
  <c r="D16" i="136"/>
  <c r="F16" i="136" s="1"/>
  <c r="F11" i="134"/>
  <c r="D13" i="135"/>
  <c r="F13" i="135" s="1"/>
  <c r="D19" i="136"/>
  <c r="F19" i="136" s="1"/>
  <c r="D15" i="136"/>
  <c r="F15" i="136" s="1"/>
  <c r="C8" i="134"/>
  <c r="D17" i="136"/>
  <c r="F17" i="136" s="1"/>
  <c r="F25" i="124" l="1"/>
  <c r="D25" i="136" s="1"/>
  <c r="F25" i="136" s="1"/>
  <c r="D21" i="135"/>
  <c r="F21" i="135" s="1"/>
  <c r="D22" i="130"/>
  <c r="F22" i="130" s="1"/>
  <c r="D24" i="135"/>
  <c r="F24" i="135" s="1"/>
  <c r="D18" i="132"/>
  <c r="F18" i="132" s="1"/>
  <c r="D14" i="135"/>
  <c r="F14" i="135" s="1"/>
  <c r="D16" i="135"/>
  <c r="F16" i="135" s="1"/>
  <c r="D12" i="135"/>
  <c r="F12" i="135" s="1"/>
  <c r="D19" i="135"/>
  <c r="F19" i="135" s="1"/>
  <c r="D11" i="124"/>
  <c r="D17" i="135"/>
  <c r="F17" i="135" s="1"/>
  <c r="D15" i="135"/>
  <c r="F15" i="135" s="1"/>
  <c r="D13" i="132"/>
  <c r="F13" i="132" s="1"/>
  <c r="F20" i="134" l="1"/>
  <c r="D26" i="134"/>
  <c r="D27" i="134" s="1"/>
  <c r="D21" i="132"/>
  <c r="F21" i="132" s="1"/>
  <c r="D22" i="128"/>
  <c r="F22" i="128" s="1"/>
  <c r="D25" i="135"/>
  <c r="F25" i="135" s="1"/>
  <c r="D24" i="132"/>
  <c r="F24" i="132" s="1"/>
  <c r="D18" i="133"/>
  <c r="F18" i="133" s="1"/>
  <c r="D12" i="132"/>
  <c r="F12" i="132" s="1"/>
  <c r="D16" i="132"/>
  <c r="F16" i="132" s="1"/>
  <c r="D14" i="132"/>
  <c r="F14" i="132" s="1"/>
  <c r="D13" i="133"/>
  <c r="F13" i="133" s="1"/>
  <c r="D19" i="132"/>
  <c r="F19" i="132" s="1"/>
  <c r="D15" i="132"/>
  <c r="F15" i="132" s="1"/>
  <c r="F11" i="124"/>
  <c r="D17" i="132"/>
  <c r="F17" i="132" s="1"/>
  <c r="D20" i="124" l="1"/>
  <c r="F26" i="134"/>
  <c r="B3" i="124" s="1"/>
  <c r="C8" i="124" s="1"/>
  <c r="D21" i="133"/>
  <c r="F21" i="133" s="1"/>
  <c r="D22" i="127"/>
  <c r="F22" i="127" s="1"/>
  <c r="D25" i="132"/>
  <c r="F25" i="132" s="1"/>
  <c r="D24" i="133"/>
  <c r="F24" i="133" s="1"/>
  <c r="D18" i="131"/>
  <c r="F18" i="131" s="1"/>
  <c r="D14" i="133"/>
  <c r="F14" i="133" s="1"/>
  <c r="D12" i="133"/>
  <c r="F12" i="133" s="1"/>
  <c r="D16" i="133"/>
  <c r="F16" i="133" s="1"/>
  <c r="D11" i="136"/>
  <c r="D17" i="133"/>
  <c r="F17" i="133" s="1"/>
  <c r="D19" i="133"/>
  <c r="F19" i="133" s="1"/>
  <c r="D13" i="131"/>
  <c r="F13" i="131" s="1"/>
  <c r="D15" i="133"/>
  <c r="F15" i="133" s="1"/>
  <c r="F20" i="124" l="1"/>
  <c r="D26" i="124"/>
  <c r="D27" i="124" s="1"/>
  <c r="D21" i="131"/>
  <c r="F21" i="131" s="1"/>
  <c r="D22" i="126"/>
  <c r="F22" i="126" s="1"/>
  <c r="D25" i="133"/>
  <c r="F25" i="133" s="1"/>
  <c r="D24" i="131"/>
  <c r="F24" i="131" s="1"/>
  <c r="D18" i="129"/>
  <c r="F18" i="129" s="1"/>
  <c r="D14" i="131"/>
  <c r="F14" i="131" s="1"/>
  <c r="D12" i="131"/>
  <c r="F12" i="131" s="1"/>
  <c r="D16" i="131"/>
  <c r="F16" i="131" s="1"/>
  <c r="D15" i="131"/>
  <c r="F15" i="131" s="1"/>
  <c r="D19" i="131"/>
  <c r="F19" i="131" s="1"/>
  <c r="D17" i="131"/>
  <c r="F17" i="131" s="1"/>
  <c r="D13" i="129"/>
  <c r="F13" i="129" s="1"/>
  <c r="F11" i="136"/>
  <c r="D20" i="136" l="1"/>
  <c r="F26" i="124"/>
  <c r="B3" i="136" s="1"/>
  <c r="C8" i="136" s="1"/>
  <c r="D21" i="129"/>
  <c r="F21" i="129" s="1"/>
  <c r="D22" i="125"/>
  <c r="F22" i="125" s="1"/>
  <c r="D25" i="131"/>
  <c r="F25" i="131" s="1"/>
  <c r="D24" i="129"/>
  <c r="F24" i="129" s="1"/>
  <c r="D18" i="130"/>
  <c r="F18" i="130" s="1"/>
  <c r="D12" i="129"/>
  <c r="F12" i="129" s="1"/>
  <c r="D16" i="129"/>
  <c r="F16" i="129" s="1"/>
  <c r="D14" i="129"/>
  <c r="F14" i="129" s="1"/>
  <c r="D13" i="130"/>
  <c r="F13" i="130" s="1"/>
  <c r="D17" i="129"/>
  <c r="F17" i="129" s="1"/>
  <c r="D15" i="129"/>
  <c r="F15" i="129" s="1"/>
  <c r="D11" i="135"/>
  <c r="D19" i="129"/>
  <c r="F19" i="129" s="1"/>
  <c r="F20" i="136" l="1"/>
  <c r="D26" i="136"/>
  <c r="D27" i="136" s="1"/>
  <c r="D21" i="130"/>
  <c r="F21" i="130" s="1"/>
  <c r="D22" i="123"/>
  <c r="F22" i="123" s="1"/>
  <c r="D25" i="129"/>
  <c r="F25" i="129" s="1"/>
  <c r="D24" i="130"/>
  <c r="F24" i="130" s="1"/>
  <c r="D18" i="128"/>
  <c r="F18" i="128" s="1"/>
  <c r="D12" i="130"/>
  <c r="F12" i="130" s="1"/>
  <c r="D16" i="130"/>
  <c r="F16" i="130" s="1"/>
  <c r="D14" i="130"/>
  <c r="F14" i="130" s="1"/>
  <c r="D15" i="130"/>
  <c r="F15" i="130" s="1"/>
  <c r="D13" i="128"/>
  <c r="F13" i="128" s="1"/>
  <c r="F11" i="135"/>
  <c r="D17" i="130"/>
  <c r="F17" i="130" s="1"/>
  <c r="D19" i="130"/>
  <c r="F19" i="130" s="1"/>
  <c r="D20" i="135" l="1"/>
  <c r="F26" i="136"/>
  <c r="B3" i="135" s="1"/>
  <c r="C8" i="135" s="1"/>
  <c r="D21" i="128"/>
  <c r="F21" i="128" s="1"/>
  <c r="D25" i="130"/>
  <c r="F25" i="130" s="1"/>
  <c r="D24" i="128"/>
  <c r="F24" i="128" s="1"/>
  <c r="D18" i="127"/>
  <c r="F18" i="127" s="1"/>
  <c r="D14" i="128"/>
  <c r="F14" i="128" s="1"/>
  <c r="D12" i="128"/>
  <c r="F12" i="128" s="1"/>
  <c r="D16" i="128"/>
  <c r="F16" i="128" s="1"/>
  <c r="D17" i="128"/>
  <c r="F17" i="128" s="1"/>
  <c r="D13" i="127"/>
  <c r="F13" i="127" s="1"/>
  <c r="D19" i="128"/>
  <c r="F19" i="128" s="1"/>
  <c r="D11" i="132"/>
  <c r="D15" i="128"/>
  <c r="F15" i="128" s="1"/>
  <c r="F20" i="135" l="1"/>
  <c r="D26" i="135"/>
  <c r="D27" i="135" s="1"/>
  <c r="D21" i="127"/>
  <c r="F21" i="127" s="1"/>
  <c r="D25" i="128"/>
  <c r="F25" i="128" s="1"/>
  <c r="D24" i="127"/>
  <c r="F24" i="127" s="1"/>
  <c r="D18" i="126"/>
  <c r="F18" i="126" s="1"/>
  <c r="D16" i="127"/>
  <c r="F16" i="127" s="1"/>
  <c r="D14" i="127"/>
  <c r="F14" i="127" s="1"/>
  <c r="D12" i="127"/>
  <c r="F12" i="127" s="1"/>
  <c r="D15" i="127"/>
  <c r="F15" i="127" s="1"/>
  <c r="D19" i="127"/>
  <c r="F19" i="127" s="1"/>
  <c r="F11" i="132"/>
  <c r="D13" i="126"/>
  <c r="F13" i="126" s="1"/>
  <c r="D17" i="127"/>
  <c r="F17" i="127" s="1"/>
  <c r="D20" i="132" l="1"/>
  <c r="F26" i="135"/>
  <c r="B3" i="132" s="1"/>
  <c r="C8" i="132" s="1"/>
  <c r="D21" i="126"/>
  <c r="F21" i="126" s="1"/>
  <c r="D25" i="127"/>
  <c r="F25" i="127" s="1"/>
  <c r="D24" i="126"/>
  <c r="F24" i="126" s="1"/>
  <c r="D18" i="125"/>
  <c r="F18" i="125" s="1"/>
  <c r="D12" i="126"/>
  <c r="F12" i="126" s="1"/>
  <c r="D16" i="126"/>
  <c r="F16" i="126" s="1"/>
  <c r="D14" i="126"/>
  <c r="F14" i="126" s="1"/>
  <c r="D11" i="133"/>
  <c r="D13" i="125"/>
  <c r="F13" i="125" s="1"/>
  <c r="D17" i="126"/>
  <c r="F17" i="126" s="1"/>
  <c r="D19" i="126"/>
  <c r="F19" i="126" s="1"/>
  <c r="D15" i="126"/>
  <c r="F15" i="126" s="1"/>
  <c r="F20" i="132" l="1"/>
  <c r="D26" i="132"/>
  <c r="D27" i="132" s="1"/>
  <c r="D21" i="125"/>
  <c r="F21" i="125" s="1"/>
  <c r="D25" i="126"/>
  <c r="F25" i="126" s="1"/>
  <c r="D24" i="125"/>
  <c r="F24" i="125" s="1"/>
  <c r="D18" i="123"/>
  <c r="F18" i="123" s="1"/>
  <c r="D16" i="125"/>
  <c r="F16" i="125" s="1"/>
  <c r="D14" i="125"/>
  <c r="F14" i="125" s="1"/>
  <c r="D12" i="125"/>
  <c r="F12" i="125" s="1"/>
  <c r="F11" i="133"/>
  <c r="D19" i="125"/>
  <c r="F19" i="125" s="1"/>
  <c r="D13" i="123"/>
  <c r="F13" i="123" s="1"/>
  <c r="D15" i="125"/>
  <c r="F15" i="125" s="1"/>
  <c r="D17" i="125"/>
  <c r="F17" i="125" s="1"/>
  <c r="D20" i="133" l="1"/>
  <c r="F26" i="132"/>
  <c r="B3" i="133" s="1"/>
  <c r="C8" i="133" s="1"/>
  <c r="D21" i="123"/>
  <c r="F21" i="123" s="1"/>
  <c r="D25" i="125"/>
  <c r="F25" i="125" s="1"/>
  <c r="D24" i="123"/>
  <c r="F24" i="123" s="1"/>
  <c r="D12" i="123"/>
  <c r="F12" i="123" s="1"/>
  <c r="D16" i="123"/>
  <c r="F16" i="123" s="1"/>
  <c r="D14" i="123"/>
  <c r="F14" i="123" s="1"/>
  <c r="D17" i="123"/>
  <c r="F17" i="123" s="1"/>
  <c r="D15" i="123"/>
  <c r="F15" i="123" s="1"/>
  <c r="D19" i="123"/>
  <c r="F19" i="123" s="1"/>
  <c r="D11" i="131"/>
  <c r="F20" i="133" l="1"/>
  <c r="D26" i="133"/>
  <c r="D27" i="133" s="1"/>
  <c r="D25" i="123"/>
  <c r="F25" i="123" s="1"/>
  <c r="F11" i="131"/>
  <c r="D20" i="131" l="1"/>
  <c r="F26" i="133"/>
  <c r="B3" i="131" s="1"/>
  <c r="C8" i="131" s="1"/>
  <c r="D11" i="129"/>
  <c r="F20" i="131" l="1"/>
  <c r="D26" i="131"/>
  <c r="D27" i="131" s="1"/>
  <c r="F11" i="129"/>
  <c r="D20" i="129" l="1"/>
  <c r="F26" i="131"/>
  <c r="B3" i="129" s="1"/>
  <c r="C8" i="129" s="1"/>
  <c r="D11" i="130"/>
  <c r="F20" i="129" l="1"/>
  <c r="D26" i="129"/>
  <c r="D27" i="129" s="1"/>
  <c r="F11" i="130"/>
  <c r="D20" i="130" l="1"/>
  <c r="F26" i="129"/>
  <c r="B3" i="130" s="1"/>
  <c r="C8" i="130" s="1"/>
  <c r="D11" i="128"/>
  <c r="F20" i="130" l="1"/>
  <c r="D26" i="130"/>
  <c r="D27" i="130" s="1"/>
  <c r="F11" i="128"/>
  <c r="D20" i="128" l="1"/>
  <c r="F26" i="130"/>
  <c r="B3" i="128" s="1"/>
  <c r="C8" i="128" s="1"/>
  <c r="D11" i="127"/>
  <c r="F20" i="128" l="1"/>
  <c r="D26" i="128"/>
  <c r="D27" i="128" s="1"/>
  <c r="F11" i="127"/>
  <c r="D20" i="127" l="1"/>
  <c r="F26" i="128"/>
  <c r="B3" i="127" s="1"/>
  <c r="C8" i="127" s="1"/>
  <c r="D11" i="126"/>
  <c r="F20" i="127" l="1"/>
  <c r="D26" i="127"/>
  <c r="D27" i="127" s="1"/>
  <c r="F11" i="126"/>
  <c r="D20" i="126" l="1"/>
  <c r="F26" i="127"/>
  <c r="B3" i="126" s="1"/>
  <c r="C8" i="126" s="1"/>
  <c r="D11" i="125"/>
  <c r="F20" i="126" l="1"/>
  <c r="D26" i="126"/>
  <c r="D27" i="126" s="1"/>
  <c r="F11" i="125"/>
  <c r="D20" i="125" l="1"/>
  <c r="F26" i="126"/>
  <c r="B3" i="125" s="1"/>
  <c r="C8" i="125" s="1"/>
  <c r="D11" i="123"/>
  <c r="F20" i="125" l="1"/>
  <c r="D26" i="125"/>
  <c r="D27" i="125" s="1"/>
  <c r="F11" i="123"/>
  <c r="D20" i="123" l="1"/>
  <c r="F26" i="125"/>
  <c r="B3" i="123" s="1"/>
  <c r="C8" i="123" s="1"/>
  <c r="F20" i="123" l="1"/>
  <c r="F26" i="123" s="1"/>
  <c r="D26" i="123"/>
  <c r="D27" i="1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B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C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D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E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F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4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8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</author>
  </authors>
  <commentList>
    <comment ref="B6" authorId="0" shapeId="0" xr:uid="{00000000-0006-0000-0A00-000001000000}">
      <text>
        <r>
          <rPr>
            <b/>
            <sz val="9"/>
            <color indexed="81"/>
            <rFont val="Tahoma"/>
            <charset val="1"/>
          </rPr>
          <t>Jacob:</t>
        </r>
        <r>
          <rPr>
            <sz val="9"/>
            <color indexed="81"/>
            <rFont val="Tahoma"/>
            <charset val="1"/>
          </rPr>
          <t xml:space="preserve">
Move Ray White expenses from Bliss St to Cash Reserves</t>
        </r>
      </text>
    </comment>
  </commentList>
</comments>
</file>

<file path=xl/sharedStrings.xml><?xml version="1.0" encoding="utf-8"?>
<sst xmlns="http://schemas.openxmlformats.org/spreadsheetml/2006/main" count="1564" uniqueCount="228">
  <si>
    <t>Rent</t>
  </si>
  <si>
    <t>1. INCOME THIS FORTNIGHT</t>
  </si>
  <si>
    <t>Cash</t>
  </si>
  <si>
    <t>Item</t>
  </si>
  <si>
    <t>Beauty</t>
  </si>
  <si>
    <t>Car</t>
  </si>
  <si>
    <t>Car Buying</t>
  </si>
  <si>
    <t>Clothes</t>
  </si>
  <si>
    <t>Gifts</t>
  </si>
  <si>
    <t>Holidays</t>
  </si>
  <si>
    <t>House</t>
  </si>
  <si>
    <t>Start</t>
  </si>
  <si>
    <t>Spend</t>
  </si>
  <si>
    <t>End</t>
  </si>
  <si>
    <t>Last Updated</t>
  </si>
  <si>
    <t>INCOME</t>
  </si>
  <si>
    <t>Weekly</t>
  </si>
  <si>
    <t>Monthly</t>
  </si>
  <si>
    <t>Quarterly</t>
  </si>
  <si>
    <t>Yearly</t>
  </si>
  <si>
    <t>Food</t>
  </si>
  <si>
    <t>Entertainment</t>
  </si>
  <si>
    <t>Rental Income</t>
  </si>
  <si>
    <t>Family Allowance</t>
  </si>
  <si>
    <t>Interest (savings/investment)</t>
  </si>
  <si>
    <t xml:space="preserve">Dividends </t>
  </si>
  <si>
    <t xml:space="preserve">Other </t>
  </si>
  <si>
    <t>Total Income $</t>
  </si>
  <si>
    <t xml:space="preserve">Mortgage </t>
  </si>
  <si>
    <t>Car Buying Fund</t>
  </si>
  <si>
    <t xml:space="preserve">Home Maintenance/Repairs </t>
  </si>
  <si>
    <t>Major Improvements (None Planned)</t>
  </si>
  <si>
    <t>Gardens &amp; Fences</t>
  </si>
  <si>
    <t>Council Rates</t>
  </si>
  <si>
    <t>Pest Control</t>
  </si>
  <si>
    <t>Water and Utilities</t>
  </si>
  <si>
    <t>Electricity</t>
  </si>
  <si>
    <t>Gas (incl BBQ)</t>
  </si>
  <si>
    <t xml:space="preserve">Internet </t>
  </si>
  <si>
    <t>Other</t>
  </si>
  <si>
    <t>Petrol</t>
  </si>
  <si>
    <t>Licence</t>
  </si>
  <si>
    <t>Registration</t>
  </si>
  <si>
    <t>Motorist Association</t>
  </si>
  <si>
    <t>Groceries</t>
  </si>
  <si>
    <t>Haircare products</t>
  </si>
  <si>
    <t>Make-up/Toiletries</t>
  </si>
  <si>
    <t>Dentist</t>
  </si>
  <si>
    <t>Doctor</t>
  </si>
  <si>
    <t>Anniversaries</t>
  </si>
  <si>
    <t>Birthday - Ours x2</t>
  </si>
  <si>
    <t>Birthday - Others</t>
  </si>
  <si>
    <t>Christmas - Ours x2</t>
  </si>
  <si>
    <t>Christmas - Others</t>
  </si>
  <si>
    <t>TOTAL YEARLY EXPENDITURE</t>
  </si>
  <si>
    <t>Total Income</t>
  </si>
  <si>
    <t>NET SURPLUS/DEFICIENCY (Total Income minus Expenditure)</t>
  </si>
  <si>
    <t>Cash Reserves</t>
  </si>
  <si>
    <t>Monthly Cook</t>
  </si>
  <si>
    <t>Weekly Groceries</t>
  </si>
  <si>
    <t>Car Insurance</t>
  </si>
  <si>
    <t>Bliss St</t>
  </si>
  <si>
    <t>Difference</t>
  </si>
  <si>
    <t>Actual</t>
  </si>
  <si>
    <t>Budget</t>
  </si>
  <si>
    <t>Mini Account</t>
  </si>
  <si>
    <t>Medical</t>
  </si>
  <si>
    <t>Investment</t>
  </si>
  <si>
    <t>Car Maintenance/Repairs</t>
  </si>
  <si>
    <t>Other Holidays</t>
  </si>
  <si>
    <t>Transport</t>
  </si>
  <si>
    <t>CASH</t>
  </si>
  <si>
    <t>Total House</t>
  </si>
  <si>
    <t>Total Cash</t>
  </si>
  <si>
    <t>Internal Cleaning</t>
  </si>
  <si>
    <t>2. MINI ACCOUNTS</t>
  </si>
  <si>
    <t>3. EXPENSES</t>
  </si>
  <si>
    <t xml:space="preserve">Bank </t>
  </si>
  <si>
    <t>Cash / EFT?</t>
  </si>
  <si>
    <t>EFT</t>
  </si>
  <si>
    <t>Difference between Mini Accounts and Actual. Make $0</t>
  </si>
  <si>
    <t>TOTAL INCOME</t>
  </si>
  <si>
    <t>TOTAL OUTGOING</t>
  </si>
  <si>
    <t>BALANCE (Cash Res.)</t>
  </si>
  <si>
    <t>Apply difference to Column M</t>
  </si>
  <si>
    <t>MINI ACCOUNTS</t>
  </si>
  <si>
    <t>Baby</t>
  </si>
  <si>
    <t>Total Investments</t>
  </si>
  <si>
    <t>CHECK BLISS ST CALENDAR</t>
  </si>
  <si>
    <t>CHECK PERSONAL TO DO LIST</t>
  </si>
  <si>
    <t>Overseas Trips</t>
  </si>
  <si>
    <t>$395 Annual Fee</t>
  </si>
  <si>
    <t>Personal Trainer</t>
  </si>
  <si>
    <t>Total Mini Account Savings</t>
  </si>
  <si>
    <t>Click Energy Electricity</t>
  </si>
  <si>
    <t>This occurs because we don't record every penny, and</t>
  </si>
  <si>
    <t>some expenses don't fit neatly into a monthly cycle.</t>
  </si>
  <si>
    <t>Total Expenditure (Mini Accounts, House, Cash)</t>
  </si>
  <si>
    <t xml:space="preserve">Telephone - Person 1 </t>
  </si>
  <si>
    <t>Haircut Person 1</t>
  </si>
  <si>
    <t>Person 1</t>
  </si>
  <si>
    <t xml:space="preserve">Telephone - Person 2 </t>
  </si>
  <si>
    <t>Haircut Person 2</t>
  </si>
  <si>
    <t>Person 2</t>
  </si>
  <si>
    <t>Bought Lunches P2</t>
  </si>
  <si>
    <t>Bus/Train/Ferry P2</t>
  </si>
  <si>
    <t>Hospital/Medical (P2)</t>
  </si>
  <si>
    <t>Hospital/Medical (P1)</t>
  </si>
  <si>
    <t>Bought Lunches P1</t>
  </si>
  <si>
    <t>Mortgage Inv Pty</t>
  </si>
  <si>
    <t>Mortgage PPoR</t>
  </si>
  <si>
    <t>Mortgage PPoR #2</t>
  </si>
  <si>
    <t>STEP 1 - DRAFTING A BUDGET</t>
  </si>
  <si>
    <t>The Overview 2017 Sheet is designed to be an annual budget.</t>
  </si>
  <si>
    <t>EXPLAINING THE OVERVIEW 2017 SHEET</t>
  </si>
  <si>
    <t>Income Sources are recorded at the top</t>
  </si>
  <si>
    <t>Different types of expenses are listed</t>
  </si>
  <si>
    <t>Each Expense is categorised - eg, Medical, Groceries</t>
  </si>
  <si>
    <t>This allows flexibility - eg, you spend less on dinner and more on lunches</t>
  </si>
  <si>
    <t>The 'Yellow' cell next to each is where you put the data</t>
  </si>
  <si>
    <t>eg, if it's a Weekly expense the Yellow cell is in the Weekly column.</t>
  </si>
  <si>
    <t>If you need to change (eg, a Monthly to a Weekly) you can copy and paste from a row where the yellow cell is in the correct column</t>
  </si>
  <si>
    <t>There are some Sub Totals at the bottom that may be of interest</t>
  </si>
  <si>
    <t>The most important row is the NET SURPLUS / DEFICIENCIES</t>
  </si>
  <si>
    <t>This tells you whether your budget is above or below your income</t>
  </si>
  <si>
    <t>You want about $20/wk or $100/mth in Surplus here. This is a buffer to your budget.</t>
  </si>
  <si>
    <t>The first time you draft a budget, expect to go WAAAAY over budget</t>
  </si>
  <si>
    <t>Move through the Overview 2017 sheet from top to bottom.</t>
  </si>
  <si>
    <t>NB: These aren't actually our expenses - I've anonymised it a little</t>
  </si>
  <si>
    <t>You can ADD rows for extra expense items</t>
  </si>
  <si>
    <t>Just make sure you include a Category for them as well</t>
  </si>
  <si>
    <t>DON'T DELETE any rows, just rename them or Zero them out. I'm not sure what deletion would do to the formulas.</t>
  </si>
  <si>
    <t>Adding new Categories or Changing their names is a big exercise, because they're hard coded into the monthly sheets.</t>
  </si>
  <si>
    <t>That's why, for example, the Investment Property is called 'Bliss St'</t>
  </si>
  <si>
    <t>Some people like to record their ACTUAL expenses for a month, to see where the money is really going, before filling this out.</t>
  </si>
  <si>
    <t>Expect to make some compromises in order to have a Surplus at the bottom.</t>
  </si>
  <si>
    <t>STEP 2 - SETTING UP THE MONTHLY SHEETS</t>
  </si>
  <si>
    <t>This is the Bank Acct Balance BEFORE Income and AFTER the credit card has been paid</t>
  </si>
  <si>
    <t>EXPLAINING THE MONTHLY SHEETS</t>
  </si>
  <si>
    <t>Similarly, the Monthly Sheets start at the top with your Starting Bank Balance and Income for the month</t>
  </si>
  <si>
    <t>Below this are the Mini Accounts - your Income is automatically split into these Categories each month</t>
  </si>
  <si>
    <t>Your actual expenses are recorded on the right hand side</t>
  </si>
  <si>
    <t>The most common monthly expenses are already built into the template</t>
  </si>
  <si>
    <t>There is also reporting on how much CASH and EFTPOS you have budgeted (and spent) for Food &amp; Entertainment each month</t>
  </si>
  <si>
    <t>Most of the Data in these Sheets is automatically pulled from the Overview 2017 Sheet</t>
  </si>
  <si>
    <t>STEP 3 - RUNNING EACH MONTH</t>
  </si>
  <si>
    <t xml:space="preserve">At the start, you need to tell the system </t>
  </si>
  <si>
    <t>How much money you have in the bank: Put this in Cell B3</t>
  </si>
  <si>
    <t>How that money is allocated into the different Mini Account Categories</t>
  </si>
  <si>
    <t>An example of $5000 has been set up in January</t>
  </si>
  <si>
    <t>You need to make sure Cell D27 is Zero - this means your Mini Accounts balance with your overall bank account</t>
  </si>
  <si>
    <t>1. On Payday:</t>
  </si>
  <si>
    <t>Record your pre-pay Balance into cell B3</t>
  </si>
  <si>
    <t>Adjust your Income for any changes</t>
  </si>
  <si>
    <t>I like to highlight a cell in Green when it's been reconciled</t>
  </si>
  <si>
    <t>2. Review Mini Accounts</t>
  </si>
  <si>
    <t>If Cell D27 is not Zero, it means the mini accounts are either over or under budget.</t>
  </si>
  <si>
    <t>I normally just add/subtract the amount in Cell D27 from Cash Reserves Cell D25</t>
  </si>
  <si>
    <t>This is using your cash buffer. It saves you having to record every penny you spend.</t>
  </si>
  <si>
    <t xml:space="preserve">3. Record Expenses </t>
  </si>
  <si>
    <t>We do this twice a month</t>
  </si>
  <si>
    <t>Items marked with Cash in Column O don't need to be reconciled - just don't run out of Cash!</t>
  </si>
  <si>
    <t>When you withdraw cash, record that amount in Cell F5</t>
  </si>
  <si>
    <t>Anything marked as EFT in Column O can get recorded in Cell F6 as you go along</t>
  </si>
  <si>
    <t>This saves having to do a separate item for every lunch you buy, for example</t>
  </si>
  <si>
    <t>Each expense needs a Name, a Category, and an Amount (Columns J, K &amp; L)</t>
  </si>
  <si>
    <t>For those already in the template, record the ACTUAL amount spend in Column M</t>
  </si>
  <si>
    <t>This will automatically tell you whether you went over or under budget this month</t>
  </si>
  <si>
    <t>When Categorised, each expense is automatically withdrawn from the relevant Mini Account</t>
  </si>
  <si>
    <t>We run each month from Payday to Payday. You can pick specific dates, or go 1st-31st if you prefer</t>
  </si>
  <si>
    <t>Once you have recorded all your expenses, check columns F5 and F6</t>
  </si>
  <si>
    <t>This is your ACTUAL Cash and Eftpos withdrawals versus the Budget in E5 &amp; E6</t>
  </si>
  <si>
    <t>If you have gone over or under budget, you need to change the Actuals in Column M for Food and/or Entertainment</t>
  </si>
  <si>
    <t>Eg, Budget for $500 cash out but you withdrew $600 and spent it all</t>
  </si>
  <si>
    <t>The extra $100 was probably spent on random food or entertainment</t>
  </si>
  <si>
    <t>Add $100 to the amount in Cell M12 - this will allocate that $100 to Groceries</t>
  </si>
  <si>
    <t>If you continually overspend here, you may need to track your cash spending more precisely.</t>
  </si>
  <si>
    <t>4. Check Mini Accounts</t>
  </si>
  <si>
    <t>Column F has the 'End' amount for the month for each of the Mini Account Categories</t>
  </si>
  <si>
    <t>If any go into the Red, it will automatically highlight them in Red.</t>
  </si>
  <si>
    <t>Having 1-3 categories in the Red isn't really a problem</t>
  </si>
  <si>
    <t>BUT it does mean you don't have as much cash in some of the other areas as this system suggests</t>
  </si>
  <si>
    <t>Your Bank Account Balance is a total of all the Mini Account categories</t>
  </si>
  <si>
    <t>So if one Category is in the Red, your Bank Account will be taking money from another (eg, Cash Reserves) to balance</t>
  </si>
  <si>
    <t>Ideally, you get to a place where none of them are ever in the Red</t>
  </si>
  <si>
    <t>More than 3 categories in the red means you're at risk of over-spending</t>
  </si>
  <si>
    <t>THIS PROCESS TAKES TIME TO BECOME A HABIT</t>
  </si>
  <si>
    <t>BUT NOT HAVING TO WORRY ABOUT HOW MUCH MONEY YOU HAVE IS WELL WORTH THE EFFORT!</t>
  </si>
  <si>
    <t>SAVINGS</t>
  </si>
  <si>
    <t>Torch &amp; Geoff Budget</t>
  </si>
  <si>
    <t xml:space="preserve">Salary After Tax (Geoff) </t>
  </si>
  <si>
    <t>Other Income</t>
  </si>
  <si>
    <t>Pension</t>
  </si>
  <si>
    <t>Investments</t>
  </si>
  <si>
    <t>KIDS / GRANDKIDS / FAMILY</t>
  </si>
  <si>
    <t>Kids</t>
  </si>
  <si>
    <t>Kids Gifts</t>
  </si>
  <si>
    <t>Outings</t>
  </si>
  <si>
    <t>Contingency</t>
  </si>
  <si>
    <t>Spa Treatments</t>
  </si>
  <si>
    <t>Haircut Torch</t>
  </si>
  <si>
    <t xml:space="preserve">Telephone - Torch </t>
  </si>
  <si>
    <t>Hospital/Medical (Torch)</t>
  </si>
  <si>
    <t>Hospital/Medical (Geoff)</t>
  </si>
  <si>
    <t>Bought Lunches / Coffees Geoff</t>
  </si>
  <si>
    <t>Haircut Geoff</t>
  </si>
  <si>
    <t xml:space="preserve">Telephone - Geoff </t>
  </si>
  <si>
    <t>Specialist 1</t>
  </si>
  <si>
    <t>Specialist 2</t>
  </si>
  <si>
    <t>Torch Clothing</t>
  </si>
  <si>
    <t>Geoff Clothing</t>
  </si>
  <si>
    <t>Shoes</t>
  </si>
  <si>
    <t>Australia Trips by Plane</t>
  </si>
  <si>
    <t>Australia Trips by Car</t>
  </si>
  <si>
    <t>Bills</t>
  </si>
  <si>
    <t>HOUSE</t>
  </si>
  <si>
    <t>Budget 1% of Value - eg, $5,500</t>
  </si>
  <si>
    <t>BILLS</t>
  </si>
  <si>
    <t>Cleaner</t>
  </si>
  <si>
    <t>Home &amp; Contents Insurance</t>
  </si>
  <si>
    <t>Life Insurance</t>
  </si>
  <si>
    <t>Income Protection Insurance</t>
  </si>
  <si>
    <t>Bought Lunches / Coffees Torch</t>
  </si>
  <si>
    <t>Uber</t>
  </si>
  <si>
    <t>Bus/Train/Ferry</t>
  </si>
  <si>
    <t>New Mobile Phones</t>
  </si>
  <si>
    <t>TOTAL</t>
  </si>
  <si>
    <t>Fortnightly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</si>
</sst>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[$$-C09]#,##0.00"/>
    <numFmt numFmtId="165" formatCode="[$£-809]#,##0.00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6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color theme="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63"/>
      <name val="Arial"/>
      <family val="2"/>
    </font>
    <font>
      <sz val="9"/>
      <color theme="0" tint="-0.14999847407452621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05">
    <xf numFmtId="0" fontId="0" fillId="0" borderId="0" xfId="0"/>
    <xf numFmtId="0" fontId="2" fillId="2" borderId="0" xfId="0" applyFont="1" applyFill="1"/>
    <xf numFmtId="0" fontId="2" fillId="6" borderId="0" xfId="0" applyFont="1" applyFill="1"/>
    <xf numFmtId="0" fontId="2" fillId="8" borderId="0" xfId="0" applyFont="1" applyFill="1"/>
    <xf numFmtId="164" fontId="4" fillId="9" borderId="0" xfId="0" applyNumberFormat="1" applyFont="1" applyFill="1"/>
    <xf numFmtId="14" fontId="5" fillId="9" borderId="0" xfId="1" applyNumberFormat="1" applyFont="1" applyFill="1"/>
    <xf numFmtId="164" fontId="6" fillId="0" borderId="0" xfId="1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/>
    <xf numFmtId="164" fontId="9" fillId="10" borderId="1" xfId="0" applyNumberFormat="1" applyFont="1" applyFill="1" applyBorder="1" applyAlignment="1">
      <alignment vertical="top" wrapText="1"/>
    </xf>
    <xf numFmtId="164" fontId="10" fillId="10" borderId="2" xfId="1" applyNumberFormat="1" applyFont="1" applyFill="1" applyBorder="1" applyAlignment="1">
      <alignment horizontal="center" vertical="top" wrapText="1"/>
    </xf>
    <xf numFmtId="164" fontId="11" fillId="8" borderId="3" xfId="0" applyNumberFormat="1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right" vertical="top" wrapText="1"/>
    </xf>
    <xf numFmtId="164" fontId="12" fillId="7" borderId="4" xfId="1" applyNumberFormat="1" applyFont="1" applyFill="1" applyBorder="1" applyAlignment="1">
      <alignment horizontal="right" vertical="top" wrapText="1"/>
    </xf>
    <xf numFmtId="164" fontId="12" fillId="0" borderId="4" xfId="1" applyNumberFormat="1" applyFont="1" applyFill="1" applyBorder="1" applyAlignment="1">
      <alignment horizontal="right" vertical="top" wrapText="1"/>
    </xf>
    <xf numFmtId="164" fontId="12" fillId="7" borderId="1" xfId="1" applyNumberFormat="1" applyFont="1" applyFill="1" applyBorder="1" applyAlignment="1">
      <alignment horizontal="right" vertical="top" wrapText="1"/>
    </xf>
    <xf numFmtId="164" fontId="12" fillId="11" borderId="4" xfId="1" applyNumberFormat="1" applyFont="1" applyFill="1" applyBorder="1" applyAlignment="1">
      <alignment horizontal="right" vertical="top" wrapText="1"/>
    </xf>
    <xf numFmtId="164" fontId="11" fillId="11" borderId="3" xfId="0" applyNumberFormat="1" applyFont="1" applyFill="1" applyBorder="1" applyAlignment="1">
      <alignment vertical="top" wrapText="1"/>
    </xf>
    <xf numFmtId="164" fontId="10" fillId="10" borderId="1" xfId="0" applyNumberFormat="1" applyFont="1" applyFill="1" applyBorder="1" applyAlignment="1">
      <alignment vertical="top" wrapText="1"/>
    </xf>
    <xf numFmtId="164" fontId="11" fillId="0" borderId="3" xfId="0" applyNumberFormat="1" applyFont="1" applyBorder="1" applyAlignment="1">
      <alignment vertical="top" wrapText="1"/>
    </xf>
    <xf numFmtId="166" fontId="12" fillId="7" borderId="4" xfId="0" applyNumberFormat="1" applyFont="1" applyFill="1" applyBorder="1" applyAlignment="1">
      <alignment horizontal="right" vertical="top" wrapText="1"/>
    </xf>
    <xf numFmtId="166" fontId="12" fillId="11" borderId="4" xfId="0" applyNumberFormat="1" applyFont="1" applyFill="1" applyBorder="1" applyAlignment="1">
      <alignment horizontal="right" vertical="top" wrapText="1"/>
    </xf>
    <xf numFmtId="0" fontId="11" fillId="8" borderId="3" xfId="0" applyFont="1" applyFill="1" applyBorder="1" applyAlignment="1">
      <alignment vertical="top" wrapText="1"/>
    </xf>
    <xf numFmtId="166" fontId="12" fillId="0" borderId="4" xfId="0" applyNumberFormat="1" applyFont="1" applyBorder="1" applyAlignment="1">
      <alignment horizontal="right" vertical="top" wrapText="1"/>
    </xf>
    <xf numFmtId="0" fontId="11" fillId="8" borderId="1" xfId="0" applyFont="1" applyFill="1" applyBorder="1" applyAlignment="1">
      <alignment vertical="top" wrapText="1"/>
    </xf>
    <xf numFmtId="164" fontId="12" fillId="7" borderId="4" xfId="1" applyNumberFormat="1" applyFont="1" applyFill="1" applyBorder="1" applyAlignment="1">
      <alignment vertical="top" wrapText="1"/>
    </xf>
    <xf numFmtId="164" fontId="6" fillId="10" borderId="3" xfId="1" applyNumberFormat="1" applyFont="1" applyFill="1" applyBorder="1"/>
    <xf numFmtId="164" fontId="12" fillId="10" borderId="1" xfId="1" applyNumberFormat="1" applyFont="1" applyFill="1" applyBorder="1" applyAlignment="1">
      <alignment vertical="top" wrapText="1"/>
    </xf>
    <xf numFmtId="164" fontId="10" fillId="10" borderId="1" xfId="0" applyNumberFormat="1" applyFont="1" applyFill="1" applyBorder="1"/>
    <xf numFmtId="164" fontId="10" fillId="0" borderId="3" xfId="0" applyNumberFormat="1" applyFont="1" applyBorder="1" applyAlignment="1">
      <alignment vertical="top" wrapText="1"/>
    </xf>
    <xf numFmtId="164" fontId="12" fillId="0" borderId="4" xfId="1" applyNumberFormat="1" applyFont="1" applyBorder="1" applyAlignment="1">
      <alignment vertical="top" wrapText="1"/>
    </xf>
    <xf numFmtId="164" fontId="10" fillId="0" borderId="5" xfId="0" applyNumberFormat="1" applyFont="1" applyBorder="1" applyAlignment="1">
      <alignment vertical="top" wrapText="1"/>
    </xf>
    <xf numFmtId="164" fontId="12" fillId="0" borderId="7" xfId="1" applyNumberFormat="1" applyFont="1" applyBorder="1" applyAlignment="1">
      <alignment vertical="top" wrapText="1"/>
    </xf>
    <xf numFmtId="165" fontId="6" fillId="0" borderId="0" xfId="1" applyNumberFormat="1" applyFont="1"/>
    <xf numFmtId="0" fontId="3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7" borderId="0" xfId="0" applyFont="1" applyFill="1"/>
    <xf numFmtId="0" fontId="13" fillId="12" borderId="0" xfId="0" applyFont="1" applyFill="1"/>
    <xf numFmtId="0" fontId="15" fillId="0" borderId="0" xfId="0" applyFont="1"/>
    <xf numFmtId="0" fontId="16" fillId="0" borderId="0" xfId="0" applyFont="1"/>
    <xf numFmtId="164" fontId="12" fillId="0" borderId="0" xfId="1" applyNumberFormat="1" applyFont="1" applyFill="1" applyBorder="1" applyAlignment="1">
      <alignment horizontal="right" vertical="top" wrapText="1"/>
    </xf>
    <xf numFmtId="164" fontId="10" fillId="10" borderId="5" xfId="0" applyNumberFormat="1" applyFont="1" applyFill="1" applyBorder="1" applyAlignment="1">
      <alignment vertical="top" wrapText="1"/>
    </xf>
    <xf numFmtId="164" fontId="12" fillId="10" borderId="7" xfId="1" applyNumberFormat="1" applyFont="1" applyFill="1" applyBorder="1" applyAlignment="1">
      <alignment horizontal="right" vertical="top" wrapText="1"/>
    </xf>
    <xf numFmtId="164" fontId="10" fillId="10" borderId="16" xfId="0" applyNumberFormat="1" applyFont="1" applyFill="1" applyBorder="1"/>
    <xf numFmtId="164" fontId="6" fillId="10" borderId="4" xfId="1" applyNumberFormat="1" applyFont="1" applyFill="1" applyBorder="1"/>
    <xf numFmtId="164" fontId="10" fillId="0" borderId="0" xfId="0" applyNumberFormat="1" applyFont="1" applyAlignment="1">
      <alignment vertical="top" wrapText="1"/>
    </xf>
    <xf numFmtId="0" fontId="3" fillId="14" borderId="0" xfId="0" applyFont="1" applyFill="1"/>
    <xf numFmtId="164" fontId="3" fillId="15" borderId="0" xfId="0" applyNumberFormat="1" applyFont="1" applyFill="1"/>
    <xf numFmtId="0" fontId="3" fillId="16" borderId="0" xfId="0" applyFont="1" applyFill="1"/>
    <xf numFmtId="164" fontId="9" fillId="10" borderId="2" xfId="0" applyNumberFormat="1" applyFont="1" applyFill="1" applyBorder="1" applyAlignment="1">
      <alignment vertical="top" wrapText="1"/>
    </xf>
    <xf numFmtId="164" fontId="10" fillId="10" borderId="7" xfId="0" applyNumberFormat="1" applyFont="1" applyFill="1" applyBorder="1" applyAlignment="1">
      <alignment vertical="top" wrapText="1"/>
    </xf>
    <xf numFmtId="164" fontId="10" fillId="10" borderId="2" xfId="0" applyNumberFormat="1" applyFont="1" applyFill="1" applyBorder="1" applyAlignment="1">
      <alignment vertical="top" wrapText="1"/>
    </xf>
    <xf numFmtId="164" fontId="11" fillId="0" borderId="4" xfId="0" applyNumberFormat="1" applyFont="1" applyBorder="1" applyAlignment="1">
      <alignment vertical="top" wrapText="1"/>
    </xf>
    <xf numFmtId="164" fontId="10" fillId="10" borderId="2" xfId="0" applyNumberFormat="1" applyFont="1" applyFill="1" applyBorder="1"/>
    <xf numFmtId="164" fontId="10" fillId="0" borderId="4" xfId="0" applyNumberFormat="1" applyFont="1" applyBorder="1" applyAlignment="1">
      <alignment vertical="top" wrapText="1"/>
    </xf>
    <xf numFmtId="164" fontId="10" fillId="0" borderId="7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 wrapText="1"/>
    </xf>
    <xf numFmtId="0" fontId="11" fillId="8" borderId="6" xfId="0" applyFont="1" applyFill="1" applyBorder="1" applyAlignment="1">
      <alignment vertical="top" wrapText="1"/>
    </xf>
    <xf numFmtId="164" fontId="12" fillId="0" borderId="7" xfId="1" applyNumberFormat="1" applyFont="1" applyFill="1" applyBorder="1" applyAlignment="1">
      <alignment horizontal="right" vertical="top" wrapText="1"/>
    </xf>
    <xf numFmtId="164" fontId="12" fillId="11" borderId="7" xfId="1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164" fontId="11" fillId="8" borderId="5" xfId="0" applyNumberFormat="1" applyFont="1" applyFill="1" applyBorder="1" applyAlignment="1">
      <alignment vertical="top" wrapText="1"/>
    </xf>
    <xf numFmtId="164" fontId="12" fillId="7" borderId="6" xfId="1" applyNumberFormat="1" applyFont="1" applyFill="1" applyBorder="1" applyAlignment="1">
      <alignment horizontal="right" vertical="top" wrapText="1"/>
    </xf>
    <xf numFmtId="164" fontId="11" fillId="0" borderId="0" xfId="0" applyNumberFormat="1" applyFont="1" applyAlignment="1">
      <alignment vertical="top" wrapText="1"/>
    </xf>
    <xf numFmtId="0" fontId="2" fillId="0" borderId="0" xfId="0" applyFont="1"/>
    <xf numFmtId="164" fontId="12" fillId="0" borderId="0" xfId="1" applyNumberFormat="1" applyFont="1" applyFill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44" fontId="17" fillId="0" borderId="0" xfId="1" applyFont="1" applyBorder="1"/>
    <xf numFmtId="44" fontId="17" fillId="0" borderId="0" xfId="0" applyNumberFormat="1" applyFont="1"/>
    <xf numFmtId="44" fontId="6" fillId="0" borderId="0" xfId="1" applyFont="1" applyFill="1"/>
    <xf numFmtId="0" fontId="19" fillId="0" borderId="0" xfId="0" applyFont="1"/>
    <xf numFmtId="44" fontId="17" fillId="0" borderId="17" xfId="0" applyNumberFormat="1" applyFont="1" applyBorder="1"/>
    <xf numFmtId="0" fontId="21" fillId="16" borderId="0" xfId="0" applyFont="1" applyFill="1"/>
    <xf numFmtId="44" fontId="20" fillId="0" borderId="0" xfId="1" applyFont="1" applyFill="1" applyBorder="1" applyAlignment="1">
      <alignment horizontal="right" vertical="top" wrapText="1"/>
    </xf>
    <xf numFmtId="164" fontId="20" fillId="0" borderId="0" xfId="0" applyNumberFormat="1" applyFont="1" applyAlignment="1">
      <alignment vertical="top" wrapText="1"/>
    </xf>
    <xf numFmtId="0" fontId="21" fillId="14" borderId="0" xfId="0" applyFont="1" applyFill="1"/>
    <xf numFmtId="0" fontId="22" fillId="2" borderId="0" xfId="0" applyFont="1" applyFill="1"/>
    <xf numFmtId="44" fontId="23" fillId="0" borderId="0" xfId="1" applyFont="1" applyBorder="1"/>
    <xf numFmtId="0" fontId="20" fillId="0" borderId="0" xfId="0" applyFont="1"/>
    <xf numFmtId="164" fontId="12" fillId="13" borderId="4" xfId="1" applyNumberFormat="1" applyFont="1" applyFill="1" applyBorder="1" applyAlignment="1">
      <alignment horizontal="right" vertical="top" wrapText="1"/>
    </xf>
    <xf numFmtId="0" fontId="21" fillId="13" borderId="0" xfId="0" applyFont="1" applyFill="1"/>
    <xf numFmtId="0" fontId="22" fillId="0" borderId="0" xfId="0" applyFont="1"/>
    <xf numFmtId="164" fontId="12" fillId="13" borderId="1" xfId="1" applyNumberFormat="1" applyFont="1" applyFill="1" applyBorder="1" applyAlignment="1">
      <alignment horizontal="right" vertical="top" wrapText="1"/>
    </xf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44" fontId="17" fillId="0" borderId="14" xfId="1" applyFont="1" applyBorder="1"/>
    <xf numFmtId="0" fontId="17" fillId="0" borderId="14" xfId="0" applyFont="1" applyBorder="1"/>
    <xf numFmtId="0" fontId="17" fillId="0" borderId="15" xfId="0" applyFont="1" applyBorder="1"/>
    <xf numFmtId="49" fontId="6" fillId="0" borderId="0" xfId="0" applyNumberFormat="1" applyFont="1"/>
    <xf numFmtId="0" fontId="2" fillId="17" borderId="0" xfId="0" applyFont="1" applyFill="1"/>
    <xf numFmtId="44" fontId="6" fillId="0" borderId="0" xfId="0" applyNumberFormat="1" applyFont="1"/>
    <xf numFmtId="0" fontId="24" fillId="0" borderId="0" xfId="0" applyFont="1"/>
    <xf numFmtId="164" fontId="12" fillId="13" borderId="4" xfId="1" applyNumberFormat="1" applyFont="1" applyFill="1" applyBorder="1" applyAlignment="1">
      <alignment vertical="top" wrapText="1"/>
    </xf>
    <xf numFmtId="44" fontId="17" fillId="0" borderId="0" xfId="1" applyFont="1" applyFill="1" applyBorder="1"/>
    <xf numFmtId="0" fontId="8" fillId="0" borderId="0" xfId="0" applyFont="1"/>
    <xf numFmtId="0" fontId="27" fillId="0" borderId="0" xfId="0" applyFont="1"/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4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00FF00"/>
      <color rgb="FFFF00FF"/>
      <color rgb="FFFF3399"/>
      <color rgb="FF9900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7"/>
  <sheetViews>
    <sheetView tabSelected="1" workbookViewId="0"/>
  </sheetViews>
  <sheetFormatPr defaultRowHeight="14.4" x14ac:dyDescent="0.3"/>
  <sheetData>
    <row r="1" spans="1:3" x14ac:dyDescent="0.3">
      <c r="A1" s="102" t="s">
        <v>114</v>
      </c>
    </row>
    <row r="2" spans="1:3" x14ac:dyDescent="0.3">
      <c r="B2" t="s">
        <v>113</v>
      </c>
    </row>
    <row r="3" spans="1:3" x14ac:dyDescent="0.3">
      <c r="B3" t="s">
        <v>115</v>
      </c>
    </row>
    <row r="4" spans="1:3" x14ac:dyDescent="0.3">
      <c r="B4" t="s">
        <v>116</v>
      </c>
    </row>
    <row r="5" spans="1:3" x14ac:dyDescent="0.3">
      <c r="B5" t="s">
        <v>117</v>
      </c>
    </row>
    <row r="6" spans="1:3" x14ac:dyDescent="0.3">
      <c r="C6" t="s">
        <v>118</v>
      </c>
    </row>
    <row r="7" spans="1:3" x14ac:dyDescent="0.3">
      <c r="B7" t="s">
        <v>119</v>
      </c>
    </row>
    <row r="8" spans="1:3" x14ac:dyDescent="0.3">
      <c r="C8" t="s">
        <v>120</v>
      </c>
    </row>
    <row r="9" spans="1:3" x14ac:dyDescent="0.3">
      <c r="C9" t="s">
        <v>121</v>
      </c>
    </row>
    <row r="10" spans="1:3" x14ac:dyDescent="0.3">
      <c r="B10" t="s">
        <v>122</v>
      </c>
    </row>
    <row r="11" spans="1:3" x14ac:dyDescent="0.3">
      <c r="B11" t="s">
        <v>123</v>
      </c>
    </row>
    <row r="12" spans="1:3" x14ac:dyDescent="0.3">
      <c r="C12" t="s">
        <v>124</v>
      </c>
    </row>
    <row r="13" spans="1:3" x14ac:dyDescent="0.3">
      <c r="C13" t="s">
        <v>125</v>
      </c>
    </row>
    <row r="14" spans="1:3" x14ac:dyDescent="0.3">
      <c r="B14" t="s">
        <v>128</v>
      </c>
    </row>
    <row r="16" spans="1:3" x14ac:dyDescent="0.3">
      <c r="A16" s="102" t="s">
        <v>112</v>
      </c>
    </row>
    <row r="17" spans="1:3" x14ac:dyDescent="0.3">
      <c r="B17" t="s">
        <v>126</v>
      </c>
    </row>
    <row r="18" spans="1:3" x14ac:dyDescent="0.3">
      <c r="B18" t="s">
        <v>127</v>
      </c>
    </row>
    <row r="19" spans="1:3" x14ac:dyDescent="0.3">
      <c r="B19" t="s">
        <v>129</v>
      </c>
    </row>
    <row r="20" spans="1:3" x14ac:dyDescent="0.3">
      <c r="C20" t="s">
        <v>130</v>
      </c>
    </row>
    <row r="21" spans="1:3" x14ac:dyDescent="0.3">
      <c r="B21" t="s">
        <v>131</v>
      </c>
    </row>
    <row r="22" spans="1:3" x14ac:dyDescent="0.3">
      <c r="B22" t="s">
        <v>132</v>
      </c>
    </row>
    <row r="23" spans="1:3" x14ac:dyDescent="0.3">
      <c r="C23" t="s">
        <v>133</v>
      </c>
    </row>
    <row r="25" spans="1:3" x14ac:dyDescent="0.3">
      <c r="B25" t="s">
        <v>134</v>
      </c>
    </row>
    <row r="27" spans="1:3" x14ac:dyDescent="0.3">
      <c r="B27" t="s">
        <v>135</v>
      </c>
    </row>
    <row r="29" spans="1:3" x14ac:dyDescent="0.3">
      <c r="A29" s="102" t="s">
        <v>138</v>
      </c>
    </row>
    <row r="30" spans="1:3" x14ac:dyDescent="0.3">
      <c r="B30" t="s">
        <v>139</v>
      </c>
    </row>
    <row r="31" spans="1:3" x14ac:dyDescent="0.3">
      <c r="B31" t="s">
        <v>140</v>
      </c>
    </row>
    <row r="32" spans="1:3" x14ac:dyDescent="0.3">
      <c r="B32" t="s">
        <v>141</v>
      </c>
    </row>
    <row r="33" spans="1:4" x14ac:dyDescent="0.3">
      <c r="C33" t="s">
        <v>142</v>
      </c>
    </row>
    <row r="34" spans="1:4" x14ac:dyDescent="0.3">
      <c r="B34" t="s">
        <v>143</v>
      </c>
    </row>
    <row r="36" spans="1:4" x14ac:dyDescent="0.3">
      <c r="A36" s="102" t="s">
        <v>136</v>
      </c>
    </row>
    <row r="37" spans="1:4" x14ac:dyDescent="0.3">
      <c r="B37" t="s">
        <v>144</v>
      </c>
    </row>
    <row r="38" spans="1:4" x14ac:dyDescent="0.3">
      <c r="B38" t="s">
        <v>146</v>
      </c>
    </row>
    <row r="39" spans="1:4" x14ac:dyDescent="0.3">
      <c r="C39" t="s">
        <v>147</v>
      </c>
    </row>
    <row r="40" spans="1:4" x14ac:dyDescent="0.3">
      <c r="C40" t="s">
        <v>148</v>
      </c>
    </row>
    <row r="41" spans="1:4" x14ac:dyDescent="0.3">
      <c r="D41" t="s">
        <v>149</v>
      </c>
    </row>
    <row r="42" spans="1:4" x14ac:dyDescent="0.3">
      <c r="C42" t="s">
        <v>150</v>
      </c>
    </row>
    <row r="44" spans="1:4" x14ac:dyDescent="0.3">
      <c r="A44" s="102" t="s">
        <v>145</v>
      </c>
    </row>
    <row r="45" spans="1:4" x14ac:dyDescent="0.3">
      <c r="B45" t="s">
        <v>151</v>
      </c>
    </row>
    <row r="46" spans="1:4" x14ac:dyDescent="0.3">
      <c r="C46" t="s">
        <v>152</v>
      </c>
    </row>
    <row r="47" spans="1:4" x14ac:dyDescent="0.3">
      <c r="C47" t="s">
        <v>153</v>
      </c>
    </row>
    <row r="48" spans="1:4" x14ac:dyDescent="0.3">
      <c r="C48" t="s">
        <v>154</v>
      </c>
    </row>
    <row r="49" spans="2:4" x14ac:dyDescent="0.3">
      <c r="B49" t="s">
        <v>155</v>
      </c>
    </row>
    <row r="50" spans="2:4" x14ac:dyDescent="0.3">
      <c r="C50" t="s">
        <v>156</v>
      </c>
    </row>
    <row r="51" spans="2:4" x14ac:dyDescent="0.3">
      <c r="C51" t="s">
        <v>157</v>
      </c>
    </row>
    <row r="52" spans="2:4" x14ac:dyDescent="0.3">
      <c r="D52" t="s">
        <v>158</v>
      </c>
    </row>
    <row r="53" spans="2:4" x14ac:dyDescent="0.3">
      <c r="B53" t="s">
        <v>159</v>
      </c>
    </row>
    <row r="54" spans="2:4" x14ac:dyDescent="0.3">
      <c r="C54" t="s">
        <v>160</v>
      </c>
    </row>
    <row r="55" spans="2:4" x14ac:dyDescent="0.3">
      <c r="C55" t="s">
        <v>161</v>
      </c>
    </row>
    <row r="56" spans="2:4" x14ac:dyDescent="0.3">
      <c r="C56" t="s">
        <v>162</v>
      </c>
    </row>
    <row r="57" spans="2:4" x14ac:dyDescent="0.3">
      <c r="C57" t="s">
        <v>163</v>
      </c>
    </row>
    <row r="58" spans="2:4" x14ac:dyDescent="0.3">
      <c r="D58" t="s">
        <v>164</v>
      </c>
    </row>
    <row r="60" spans="2:4" x14ac:dyDescent="0.3">
      <c r="C60" t="s">
        <v>165</v>
      </c>
    </row>
    <row r="61" spans="2:4" x14ac:dyDescent="0.3">
      <c r="C61" t="s">
        <v>166</v>
      </c>
    </row>
    <row r="62" spans="2:4" x14ac:dyDescent="0.3">
      <c r="D62" t="s">
        <v>167</v>
      </c>
    </row>
    <row r="64" spans="2:4" x14ac:dyDescent="0.3">
      <c r="C64" t="s">
        <v>168</v>
      </c>
    </row>
    <row r="66" spans="2:4" x14ac:dyDescent="0.3">
      <c r="B66" t="s">
        <v>169</v>
      </c>
    </row>
    <row r="68" spans="2:4" x14ac:dyDescent="0.3">
      <c r="B68" t="s">
        <v>170</v>
      </c>
    </row>
    <row r="69" spans="2:4" x14ac:dyDescent="0.3">
      <c r="C69" t="s">
        <v>171</v>
      </c>
    </row>
    <row r="70" spans="2:4" x14ac:dyDescent="0.3">
      <c r="C70" t="s">
        <v>172</v>
      </c>
    </row>
    <row r="71" spans="2:4" x14ac:dyDescent="0.3">
      <c r="D71" t="s">
        <v>173</v>
      </c>
    </row>
    <row r="72" spans="2:4" x14ac:dyDescent="0.3">
      <c r="D72" t="s">
        <v>174</v>
      </c>
    </row>
    <row r="73" spans="2:4" x14ac:dyDescent="0.3">
      <c r="D73" t="s">
        <v>175</v>
      </c>
    </row>
    <row r="74" spans="2:4" x14ac:dyDescent="0.3">
      <c r="C74" t="s">
        <v>176</v>
      </c>
    </row>
    <row r="76" spans="2:4" x14ac:dyDescent="0.3">
      <c r="B76" t="s">
        <v>177</v>
      </c>
    </row>
    <row r="77" spans="2:4" x14ac:dyDescent="0.3">
      <c r="C77" t="s">
        <v>178</v>
      </c>
    </row>
    <row r="78" spans="2:4" x14ac:dyDescent="0.3">
      <c r="C78" t="s">
        <v>179</v>
      </c>
    </row>
    <row r="79" spans="2:4" x14ac:dyDescent="0.3">
      <c r="C79" t="s">
        <v>180</v>
      </c>
    </row>
    <row r="80" spans="2:4" x14ac:dyDescent="0.3">
      <c r="D80" t="s">
        <v>181</v>
      </c>
    </row>
    <row r="81" spans="1:4" x14ac:dyDescent="0.3">
      <c r="D81" t="s">
        <v>182</v>
      </c>
    </row>
    <row r="82" spans="1:4" x14ac:dyDescent="0.3">
      <c r="D82" t="s">
        <v>183</v>
      </c>
    </row>
    <row r="83" spans="1:4" x14ac:dyDescent="0.3">
      <c r="C83" t="s">
        <v>184</v>
      </c>
    </row>
    <row r="84" spans="1:4" x14ac:dyDescent="0.3">
      <c r="C84" t="s">
        <v>185</v>
      </c>
    </row>
    <row r="86" spans="1:4" x14ac:dyDescent="0.3">
      <c r="A86" s="102" t="s">
        <v>186</v>
      </c>
    </row>
    <row r="87" spans="1:4" x14ac:dyDescent="0.3">
      <c r="A87" s="102" t="s">
        <v>187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82"/>
  <sheetViews>
    <sheetView workbookViewId="0">
      <selection activeCell="G10" sqref="G10:G2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July!F26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July!F11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July!F12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July!F13</f>
        <v>630</v>
      </c>
      <c r="E13" s="71">
        <f t="shared" si="0"/>
        <v>-9.9999999999999858</v>
      </c>
      <c r="F13" s="70">
        <f t="shared" si="1"/>
        <v>620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July!F14</f>
        <v>1316.6666666666661</v>
      </c>
      <c r="E14" s="71">
        <f t="shared" si="0"/>
        <v>116.66666666666663</v>
      </c>
      <c r="F14" s="70">
        <f t="shared" si="1"/>
        <v>1433.3333333333326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July!F15</f>
        <v>2378.333333333333</v>
      </c>
      <c r="E15" s="71">
        <f t="shared" si="0"/>
        <v>268.33333333333331</v>
      </c>
      <c r="F15" s="70">
        <f t="shared" si="1"/>
        <v>2646.6666666666665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July!F16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July!F17</f>
        <v>926.66666666666652</v>
      </c>
      <c r="E17" s="71">
        <f t="shared" si="0"/>
        <v>96.666666666666671</v>
      </c>
      <c r="F17" s="70">
        <f t="shared" si="1"/>
        <v>1023.3333333333331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July!F18</f>
        <v>708.33333333333348</v>
      </c>
      <c r="E18" s="71">
        <f t="shared" si="0"/>
        <v>83.333333333333343</v>
      </c>
      <c r="F18" s="70">
        <f t="shared" si="1"/>
        <v>791.66666666666686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July!F19</f>
        <v>3416.6666666666665</v>
      </c>
      <c r="E19" s="71">
        <f t="shared" si="0"/>
        <v>416.66666666666669</v>
      </c>
      <c r="F19" s="70">
        <f t="shared" si="1"/>
        <v>3833.333333333333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July!F20</f>
        <v>-5788.3333333333339</v>
      </c>
      <c r="E20" s="71">
        <f t="shared" si="0"/>
        <v>-898.33333333333348</v>
      </c>
      <c r="F20" s="70">
        <f t="shared" si="1"/>
        <v>-6686.6666666666679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July!F21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July!F22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July!F23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July!F24</f>
        <v>1238.3333333333335</v>
      </c>
      <c r="E24" s="71">
        <f t="shared" si="0"/>
        <v>173.33333333333337</v>
      </c>
      <c r="F24" s="70">
        <f t="shared" si="1"/>
        <v>1411.666666666667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July!F25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20" priority="6">
      <formula>F11&lt;10</formula>
    </cfRule>
  </conditionalFormatting>
  <conditionalFormatting sqref="N12:N72">
    <cfRule type="expression" dxfId="19" priority="1">
      <formula>N12&gt;0</formula>
    </cfRule>
    <cfRule type="expression" dxfId="18" priority="2">
      <formula>N12&lt;0</formula>
    </cfRule>
  </conditionalFormatting>
  <dataValidations count="1">
    <dataValidation type="list" allowBlank="1" showInputMessage="1" showErrorMessage="1" sqref="K12:K82" xr:uid="{00000000-0002-0000-09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82"/>
  <sheetViews>
    <sheetView workbookViewId="0">
      <selection activeCell="G10" sqref="G10:G2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August!F26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August!F11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August!F12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August!F13</f>
        <v>620</v>
      </c>
      <c r="E13" s="71">
        <f t="shared" si="0"/>
        <v>-9.9999999999999858</v>
      </c>
      <c r="F13" s="70">
        <f t="shared" si="1"/>
        <v>610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August!F14</f>
        <v>1433.3333333333326</v>
      </c>
      <c r="E14" s="71">
        <f t="shared" si="0"/>
        <v>116.66666666666663</v>
      </c>
      <c r="F14" s="70">
        <f t="shared" si="1"/>
        <v>1549.9999999999991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August!F15</f>
        <v>2646.6666666666665</v>
      </c>
      <c r="E15" s="71">
        <f t="shared" si="0"/>
        <v>268.33333333333331</v>
      </c>
      <c r="F15" s="70">
        <f t="shared" si="1"/>
        <v>2915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August!F16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August!F17</f>
        <v>1023.3333333333331</v>
      </c>
      <c r="E17" s="71">
        <f t="shared" si="0"/>
        <v>96.666666666666671</v>
      </c>
      <c r="F17" s="70">
        <f t="shared" si="1"/>
        <v>1119.9999999999998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August!F18</f>
        <v>791.66666666666686</v>
      </c>
      <c r="E18" s="71">
        <f t="shared" si="0"/>
        <v>83.333333333333343</v>
      </c>
      <c r="F18" s="70">
        <f t="shared" si="1"/>
        <v>875.00000000000023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August!F19</f>
        <v>3833.333333333333</v>
      </c>
      <c r="E19" s="71">
        <f t="shared" si="0"/>
        <v>416.66666666666669</v>
      </c>
      <c r="F19" s="70">
        <f t="shared" si="1"/>
        <v>4250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August!F20</f>
        <v>-6686.6666666666679</v>
      </c>
      <c r="E20" s="71">
        <f t="shared" si="0"/>
        <v>-898.33333333333348</v>
      </c>
      <c r="F20" s="70">
        <f t="shared" si="1"/>
        <v>-7585.0000000000018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August!F21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August!F22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August!F23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August!F24</f>
        <v>1411.666666666667</v>
      </c>
      <c r="E24" s="71">
        <f t="shared" si="0"/>
        <v>173.33333333333337</v>
      </c>
      <c r="F24" s="70">
        <f t="shared" si="1"/>
        <v>1585.0000000000005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August!F25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17" priority="6">
      <formula>F11&lt;10</formula>
    </cfRule>
  </conditionalFormatting>
  <conditionalFormatting sqref="N12:N72">
    <cfRule type="expression" dxfId="16" priority="1">
      <formula>N12&gt;0</formula>
    </cfRule>
    <cfRule type="expression" dxfId="15" priority="2">
      <formula>N12&lt;0</formula>
    </cfRule>
  </conditionalFormatting>
  <dataValidations count="1">
    <dataValidation type="list" allowBlank="1" showInputMessage="1" showErrorMessage="1" sqref="K12:K82" xr:uid="{00000000-0002-0000-0A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82"/>
  <sheetViews>
    <sheetView topLeftCell="A5" workbookViewId="0">
      <selection activeCell="G10" sqref="G10:G2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September!F26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September!F11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September!F12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September!F13</f>
        <v>610</v>
      </c>
      <c r="E13" s="71">
        <f t="shared" si="0"/>
        <v>90</v>
      </c>
      <c r="F13" s="70">
        <f t="shared" si="1"/>
        <v>700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September!F14</f>
        <v>1549.9999999999991</v>
      </c>
      <c r="E14" s="71">
        <f t="shared" si="0"/>
        <v>116.66666666666663</v>
      </c>
      <c r="F14" s="70">
        <f t="shared" si="1"/>
        <v>1666.6666666666656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September!F15</f>
        <v>2915</v>
      </c>
      <c r="E15" s="71">
        <f t="shared" si="0"/>
        <v>268.33333333333331</v>
      </c>
      <c r="F15" s="70">
        <f t="shared" si="1"/>
        <v>3183.3333333333335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September!F16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September!F17</f>
        <v>1119.9999999999998</v>
      </c>
      <c r="E17" s="71">
        <f t="shared" si="0"/>
        <v>96.666666666666671</v>
      </c>
      <c r="F17" s="70">
        <f t="shared" si="1"/>
        <v>1216.6666666666665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September!F18</f>
        <v>875.00000000000023</v>
      </c>
      <c r="E18" s="71">
        <f t="shared" si="0"/>
        <v>83.333333333333343</v>
      </c>
      <c r="F18" s="70">
        <f t="shared" si="1"/>
        <v>958.3333333333336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September!F19</f>
        <v>4250</v>
      </c>
      <c r="E19" s="71">
        <f t="shared" si="0"/>
        <v>416.66666666666669</v>
      </c>
      <c r="F19" s="70">
        <f t="shared" si="1"/>
        <v>4666.666666666667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September!F20</f>
        <v>-7585.0000000000018</v>
      </c>
      <c r="E20" s="71">
        <f t="shared" si="0"/>
        <v>-898.33333333333348</v>
      </c>
      <c r="F20" s="70">
        <f t="shared" si="1"/>
        <v>-8483.3333333333358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September!F21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September!F22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September!F23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September!F24</f>
        <v>1585.0000000000005</v>
      </c>
      <c r="E24" s="71">
        <f t="shared" si="0"/>
        <v>173.33333333333337</v>
      </c>
      <c r="F24" s="70">
        <f t="shared" si="1"/>
        <v>1758.3333333333339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September!F25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v>0</v>
      </c>
      <c r="M29" s="80">
        <f t="shared" si="2"/>
        <v>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14" priority="6">
      <formula>F11&lt;10</formula>
    </cfRule>
  </conditionalFormatting>
  <conditionalFormatting sqref="N12:N72">
    <cfRule type="expression" dxfId="13" priority="1">
      <formula>N12&gt;0</formula>
    </cfRule>
    <cfRule type="expression" dxfId="12" priority="2">
      <formula>N12&lt;0</formula>
    </cfRule>
  </conditionalFormatting>
  <dataValidations count="1">
    <dataValidation type="list" allowBlank="1" showInputMessage="1" showErrorMessage="1" sqref="K12:K82" xr:uid="{00000000-0002-0000-0B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82"/>
  <sheetViews>
    <sheetView workbookViewId="0">
      <selection activeCell="G10" sqref="G10:G2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'October 17'!F26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'October 17'!F11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'October 17'!F12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'October 17'!F13</f>
        <v>700</v>
      </c>
      <c r="E13" s="71">
        <f t="shared" si="0"/>
        <v>-9.9999999999999858</v>
      </c>
      <c r="F13" s="70">
        <f t="shared" si="1"/>
        <v>690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'October 17'!F14</f>
        <v>1666.6666666666656</v>
      </c>
      <c r="E14" s="71">
        <f t="shared" si="0"/>
        <v>116.66666666666663</v>
      </c>
      <c r="F14" s="70">
        <f t="shared" si="1"/>
        <v>1783.3333333333321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'October 17'!F15</f>
        <v>3183.3333333333335</v>
      </c>
      <c r="E15" s="71">
        <f t="shared" si="0"/>
        <v>268.33333333333331</v>
      </c>
      <c r="F15" s="70">
        <f t="shared" si="1"/>
        <v>3451.666666666667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'October 17'!F16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'October 17'!F17</f>
        <v>1216.6666666666665</v>
      </c>
      <c r="E17" s="71">
        <f t="shared" si="0"/>
        <v>96.666666666666671</v>
      </c>
      <c r="F17" s="70">
        <f t="shared" si="1"/>
        <v>1313.3333333333333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'October 17'!F18</f>
        <v>958.3333333333336</v>
      </c>
      <c r="E18" s="71">
        <f t="shared" si="0"/>
        <v>83.333333333333343</v>
      </c>
      <c r="F18" s="70">
        <f t="shared" si="1"/>
        <v>1041.666666666667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'October 17'!F19</f>
        <v>4666.666666666667</v>
      </c>
      <c r="E19" s="71">
        <f t="shared" si="0"/>
        <v>416.66666666666669</v>
      </c>
      <c r="F19" s="70">
        <f t="shared" si="1"/>
        <v>5083.3333333333339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'October 17'!F20</f>
        <v>-8483.3333333333358</v>
      </c>
      <c r="E20" s="71">
        <f t="shared" si="0"/>
        <v>-898.33333333333348</v>
      </c>
      <c r="F20" s="70">
        <f t="shared" si="1"/>
        <v>-9381.6666666666697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'October 17'!F21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'October 17'!F22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'October 17'!F23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'October 17'!F24</f>
        <v>1758.3333333333339</v>
      </c>
      <c r="E24" s="71">
        <f t="shared" si="0"/>
        <v>173.33333333333337</v>
      </c>
      <c r="F24" s="70">
        <f t="shared" si="1"/>
        <v>1931.6666666666674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'October 17'!F25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11" priority="6">
      <formula>F11&lt;10</formula>
    </cfRule>
  </conditionalFormatting>
  <conditionalFormatting sqref="N12:N72">
    <cfRule type="expression" dxfId="10" priority="1">
      <formula>N12&gt;0</formula>
    </cfRule>
    <cfRule type="expression" dxfId="9" priority="2">
      <formula>N12&lt;0</formula>
    </cfRule>
  </conditionalFormatting>
  <dataValidations count="1">
    <dataValidation type="list" allowBlank="1" showInputMessage="1" showErrorMessage="1" sqref="K12:K82" xr:uid="{00000000-0002-0000-0C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82"/>
  <sheetViews>
    <sheetView workbookViewId="0">
      <selection activeCell="G10" sqref="G10:G2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'November 17'!F26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'November 17'!F11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'November 17'!F12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'November 17'!F13</f>
        <v>690</v>
      </c>
      <c r="E13" s="71">
        <f t="shared" si="0"/>
        <v>-9.9999999999999858</v>
      </c>
      <c r="F13" s="70">
        <f t="shared" si="1"/>
        <v>680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'November 17'!F14</f>
        <v>1783.3333333333321</v>
      </c>
      <c r="E14" s="71">
        <f t="shared" si="0"/>
        <v>116.66666666666663</v>
      </c>
      <c r="F14" s="70">
        <f t="shared" si="1"/>
        <v>1899.9999999999986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'November 17'!F15</f>
        <v>3451.666666666667</v>
      </c>
      <c r="E15" s="71">
        <f t="shared" si="0"/>
        <v>268.33333333333331</v>
      </c>
      <c r="F15" s="70">
        <f t="shared" si="1"/>
        <v>3720.0000000000005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'November 17'!F16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'November 17'!F17</f>
        <v>1313.3333333333333</v>
      </c>
      <c r="E17" s="71">
        <f t="shared" si="0"/>
        <v>96.666666666666671</v>
      </c>
      <c r="F17" s="70">
        <f t="shared" si="1"/>
        <v>1410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'November 17'!F18</f>
        <v>1041.666666666667</v>
      </c>
      <c r="E18" s="71">
        <f t="shared" si="0"/>
        <v>83.333333333333343</v>
      </c>
      <c r="F18" s="70">
        <f t="shared" si="1"/>
        <v>1125.0000000000002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'November 17'!F19</f>
        <v>5083.3333333333339</v>
      </c>
      <c r="E19" s="71">
        <f t="shared" si="0"/>
        <v>416.66666666666669</v>
      </c>
      <c r="F19" s="70">
        <f t="shared" si="1"/>
        <v>5500.0000000000009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'November 17'!F20</f>
        <v>-9381.6666666666697</v>
      </c>
      <c r="E20" s="71">
        <f t="shared" si="0"/>
        <v>-898.33333333333348</v>
      </c>
      <c r="F20" s="70">
        <f t="shared" si="1"/>
        <v>-10280.000000000004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'November 17'!F21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'November 17'!F22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'November 17'!F23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'November 17'!F24</f>
        <v>1931.6666666666674</v>
      </c>
      <c r="E24" s="71">
        <f t="shared" si="0"/>
        <v>173.33333333333337</v>
      </c>
      <c r="F24" s="70">
        <f t="shared" si="1"/>
        <v>2105.0000000000009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'November 17'!F25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8" priority="6">
      <formula>F11&lt;10</formula>
    </cfRule>
  </conditionalFormatting>
  <conditionalFormatting sqref="N12:N72">
    <cfRule type="expression" dxfId="7" priority="1">
      <formula>N12&gt;0</formula>
    </cfRule>
    <cfRule type="expression" dxfId="6" priority="2">
      <formula>N12&lt;0</formula>
    </cfRule>
  </conditionalFormatting>
  <dataValidations count="1">
    <dataValidation type="list" allowBlank="1" showInputMessage="1" showErrorMessage="1" sqref="K12:K82" xr:uid="{00000000-0002-0000-0D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P82"/>
  <sheetViews>
    <sheetView topLeftCell="A5" workbookViewId="0">
      <selection activeCell="G10" sqref="G10:G2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'December 17'!F26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'December 17'!F11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'December 17'!F12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'December 17'!F13</f>
        <v>680</v>
      </c>
      <c r="E13" s="71">
        <f t="shared" si="0"/>
        <v>90</v>
      </c>
      <c r="F13" s="70">
        <f t="shared" si="1"/>
        <v>770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'December 17'!F14</f>
        <v>1899.9999999999986</v>
      </c>
      <c r="E14" s="71">
        <f t="shared" si="0"/>
        <v>116.66666666666663</v>
      </c>
      <c r="F14" s="70">
        <f t="shared" si="1"/>
        <v>2016.6666666666652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'December 17'!F15</f>
        <v>3720.0000000000005</v>
      </c>
      <c r="E15" s="71">
        <f t="shared" si="0"/>
        <v>268.33333333333331</v>
      </c>
      <c r="F15" s="70">
        <f t="shared" si="1"/>
        <v>3988.3333333333339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'December 17'!F16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'December 17'!F17</f>
        <v>1410</v>
      </c>
      <c r="E17" s="71">
        <f t="shared" si="0"/>
        <v>96.666666666666671</v>
      </c>
      <c r="F17" s="70">
        <f t="shared" si="1"/>
        <v>1506.6666666666667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'December 17'!F18</f>
        <v>1125.0000000000002</v>
      </c>
      <c r="E18" s="71">
        <f t="shared" si="0"/>
        <v>83.333333333333343</v>
      </c>
      <c r="F18" s="70">
        <f t="shared" si="1"/>
        <v>1208.3333333333335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'December 17'!F19</f>
        <v>5500.0000000000009</v>
      </c>
      <c r="E19" s="71">
        <f t="shared" si="0"/>
        <v>416.66666666666669</v>
      </c>
      <c r="F19" s="70">
        <f t="shared" si="1"/>
        <v>5916.6666666666679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'December 17'!F20</f>
        <v>-10280.000000000004</v>
      </c>
      <c r="E20" s="71">
        <f t="shared" si="0"/>
        <v>-898.33333333333348</v>
      </c>
      <c r="F20" s="70">
        <f t="shared" si="1"/>
        <v>-11178.333333333338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'December 17'!F21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'December 17'!F22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'December 17'!F23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'December 17'!F24</f>
        <v>2105.0000000000009</v>
      </c>
      <c r="E24" s="71">
        <f t="shared" si="0"/>
        <v>173.33333333333337</v>
      </c>
      <c r="F24" s="70">
        <f t="shared" si="1"/>
        <v>2278.3333333333344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'December 17'!F25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v>0</v>
      </c>
      <c r="M29" s="80">
        <f t="shared" si="2"/>
        <v>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5" priority="6">
      <formula>F11&lt;10</formula>
    </cfRule>
  </conditionalFormatting>
  <conditionalFormatting sqref="N12:N72">
    <cfRule type="expression" dxfId="4" priority="1">
      <formula>N12&gt;0</formula>
    </cfRule>
    <cfRule type="expression" dxfId="3" priority="2">
      <formula>N12&lt;0</formula>
    </cfRule>
  </conditionalFormatting>
  <dataValidations count="1">
    <dataValidation type="list" allowBlank="1" showInputMessage="1" showErrorMessage="1" sqref="K12:K82" xr:uid="{00000000-0002-0000-0E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P82"/>
  <sheetViews>
    <sheetView topLeftCell="A7" workbookViewId="0">
      <selection activeCell="H14" sqref="H14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'January 18'!F26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'January 18'!F11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'January 18'!F12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'January 18'!F13</f>
        <v>770</v>
      </c>
      <c r="E13" s="71">
        <f t="shared" si="0"/>
        <v>-9.9999999999999858</v>
      </c>
      <c r="F13" s="70">
        <f t="shared" si="1"/>
        <v>760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'January 18'!F14</f>
        <v>2016.6666666666652</v>
      </c>
      <c r="E14" s="71">
        <f t="shared" si="0"/>
        <v>116.66666666666663</v>
      </c>
      <c r="F14" s="70">
        <f t="shared" si="1"/>
        <v>2133.3333333333317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'January 18'!F15</f>
        <v>3988.3333333333339</v>
      </c>
      <c r="E15" s="71">
        <f t="shared" si="0"/>
        <v>268.33333333333331</v>
      </c>
      <c r="F15" s="70">
        <f t="shared" si="1"/>
        <v>4256.666666666667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'January 18'!F16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'January 18'!F17</f>
        <v>1506.6666666666667</v>
      </c>
      <c r="E17" s="71">
        <f t="shared" si="0"/>
        <v>96.666666666666671</v>
      </c>
      <c r="F17" s="70">
        <f t="shared" si="1"/>
        <v>1603.3333333333335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'January 18'!F18</f>
        <v>1208.3333333333335</v>
      </c>
      <c r="E18" s="71">
        <f t="shared" si="0"/>
        <v>83.333333333333343</v>
      </c>
      <c r="F18" s="70">
        <f t="shared" si="1"/>
        <v>1291.6666666666667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'January 18'!F19</f>
        <v>5916.6666666666679</v>
      </c>
      <c r="E19" s="71">
        <f t="shared" si="0"/>
        <v>416.66666666666669</v>
      </c>
      <c r="F19" s="70">
        <f t="shared" si="1"/>
        <v>6333.3333333333348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'January 18'!F20</f>
        <v>-11178.333333333338</v>
      </c>
      <c r="E20" s="71">
        <f t="shared" si="0"/>
        <v>-898.33333333333348</v>
      </c>
      <c r="F20" s="70">
        <f t="shared" si="1"/>
        <v>-12076.666666666672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'January 18'!F21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'January 18'!F22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'January 18'!F23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'January 18'!F24</f>
        <v>2278.3333333333344</v>
      </c>
      <c r="E24" s="71">
        <f t="shared" si="0"/>
        <v>173.33333333333337</v>
      </c>
      <c r="F24" s="70">
        <f t="shared" si="1"/>
        <v>2451.6666666666679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'January 18'!F25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2" priority="6">
      <formula>F11&lt;10</formula>
    </cfRule>
  </conditionalFormatting>
  <conditionalFormatting sqref="N12:N72">
    <cfRule type="expression" dxfId="1" priority="1">
      <formula>N12&gt;0</formula>
    </cfRule>
    <cfRule type="expression" dxfId="0" priority="2">
      <formula>N12&lt;0</formula>
    </cfRule>
  </conditionalFormatting>
  <dataValidations count="1">
    <dataValidation type="list" allowBlank="1" showInputMessage="1" showErrorMessage="1" sqref="K12:K82" xr:uid="{00000000-0002-0000-0F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P11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RowHeight="13.2" x14ac:dyDescent="0.25"/>
  <cols>
    <col min="1" max="1" width="40.21875" style="7" customWidth="1"/>
    <col min="2" max="2" width="15.6640625" style="7" bestFit="1" customWidth="1"/>
    <col min="3" max="5" width="21.109375" style="34" customWidth="1"/>
    <col min="6" max="6" width="21.77734375" style="34" customWidth="1"/>
    <col min="7" max="8" width="9.109375" style="7"/>
    <col min="9" max="10" width="11.33203125" style="7" customWidth="1"/>
    <col min="11" max="11" width="11.21875" style="7" bestFit="1" customWidth="1"/>
    <col min="12" max="12" width="10.21875" style="7" hidden="1" customWidth="1"/>
    <col min="13" max="13" width="9.109375" style="7" customWidth="1"/>
    <col min="14" max="23" width="13.109375" style="7" customWidth="1"/>
    <col min="24" max="207" width="9.109375" style="7"/>
    <col min="208" max="208" width="40.21875" style="7" customWidth="1"/>
    <col min="209" max="211" width="21.109375" style="7" customWidth="1"/>
    <col min="212" max="212" width="21.77734375" style="7" customWidth="1"/>
    <col min="213" max="218" width="9.109375" style="7"/>
    <col min="219" max="219" width="11.77734375" style="7" customWidth="1"/>
    <col min="220" max="220" width="10.77734375" style="7" customWidth="1"/>
    <col min="221" max="221" width="10.109375" style="7" customWidth="1"/>
    <col min="222" max="222" width="11.77734375" style="7" customWidth="1"/>
    <col min="223" max="223" width="10.33203125" style="7" customWidth="1"/>
    <col min="224" max="224" width="10.77734375" style="7" customWidth="1"/>
    <col min="225" max="225" width="9.109375" style="7" customWidth="1"/>
    <col min="226" max="226" width="9.109375" style="7"/>
    <col min="227" max="227" width="13.77734375" style="7" bestFit="1" customWidth="1"/>
    <col min="228" max="230" width="9.109375" style="7"/>
    <col min="231" max="231" width="10.109375" style="7" bestFit="1" customWidth="1"/>
    <col min="232" max="463" width="9.109375" style="7"/>
    <col min="464" max="464" width="40.21875" style="7" customWidth="1"/>
    <col min="465" max="467" width="21.109375" style="7" customWidth="1"/>
    <col min="468" max="468" width="21.77734375" style="7" customWidth="1"/>
    <col min="469" max="474" width="9.109375" style="7"/>
    <col min="475" max="475" width="11.77734375" style="7" customWidth="1"/>
    <col min="476" max="476" width="10.77734375" style="7" customWidth="1"/>
    <col min="477" max="477" width="10.109375" style="7" customWidth="1"/>
    <col min="478" max="478" width="11.77734375" style="7" customWidth="1"/>
    <col min="479" max="479" width="10.33203125" style="7" customWidth="1"/>
    <col min="480" max="480" width="10.77734375" style="7" customWidth="1"/>
    <col min="481" max="481" width="9.109375" style="7" customWidth="1"/>
    <col min="482" max="482" width="9.109375" style="7"/>
    <col min="483" max="483" width="13.77734375" style="7" bestFit="1" customWidth="1"/>
    <col min="484" max="486" width="9.109375" style="7"/>
    <col min="487" max="487" width="10.109375" style="7" bestFit="1" customWidth="1"/>
    <col min="488" max="719" width="9.109375" style="7"/>
    <col min="720" max="720" width="40.21875" style="7" customWidth="1"/>
    <col min="721" max="723" width="21.109375" style="7" customWidth="1"/>
    <col min="724" max="724" width="21.77734375" style="7" customWidth="1"/>
    <col min="725" max="730" width="9.109375" style="7"/>
    <col min="731" max="731" width="11.77734375" style="7" customWidth="1"/>
    <col min="732" max="732" width="10.77734375" style="7" customWidth="1"/>
    <col min="733" max="733" width="10.109375" style="7" customWidth="1"/>
    <col min="734" max="734" width="11.77734375" style="7" customWidth="1"/>
    <col min="735" max="735" width="10.33203125" style="7" customWidth="1"/>
    <col min="736" max="736" width="10.77734375" style="7" customWidth="1"/>
    <col min="737" max="737" width="9.109375" style="7" customWidth="1"/>
    <col min="738" max="738" width="9.109375" style="7"/>
    <col min="739" max="739" width="13.77734375" style="7" bestFit="1" customWidth="1"/>
    <col min="740" max="742" width="9.109375" style="7"/>
    <col min="743" max="743" width="10.109375" style="7" bestFit="1" customWidth="1"/>
    <col min="744" max="975" width="9.109375" style="7"/>
    <col min="976" max="976" width="40.21875" style="7" customWidth="1"/>
    <col min="977" max="979" width="21.109375" style="7" customWidth="1"/>
    <col min="980" max="980" width="21.77734375" style="7" customWidth="1"/>
    <col min="981" max="986" width="9.109375" style="7"/>
    <col min="987" max="987" width="11.77734375" style="7" customWidth="1"/>
    <col min="988" max="988" width="10.77734375" style="7" customWidth="1"/>
    <col min="989" max="989" width="10.109375" style="7" customWidth="1"/>
    <col min="990" max="990" width="11.77734375" style="7" customWidth="1"/>
    <col min="991" max="991" width="10.33203125" style="7" customWidth="1"/>
    <col min="992" max="992" width="10.77734375" style="7" customWidth="1"/>
    <col min="993" max="993" width="9.109375" style="7" customWidth="1"/>
    <col min="994" max="994" width="9.109375" style="7"/>
    <col min="995" max="995" width="13.77734375" style="7" bestFit="1" customWidth="1"/>
    <col min="996" max="998" width="9.109375" style="7"/>
    <col min="999" max="999" width="10.109375" style="7" bestFit="1" customWidth="1"/>
    <col min="1000" max="1231" width="9.109375" style="7"/>
    <col min="1232" max="1232" width="40.21875" style="7" customWidth="1"/>
    <col min="1233" max="1235" width="21.109375" style="7" customWidth="1"/>
    <col min="1236" max="1236" width="21.77734375" style="7" customWidth="1"/>
    <col min="1237" max="1242" width="9.109375" style="7"/>
    <col min="1243" max="1243" width="11.77734375" style="7" customWidth="1"/>
    <col min="1244" max="1244" width="10.77734375" style="7" customWidth="1"/>
    <col min="1245" max="1245" width="10.109375" style="7" customWidth="1"/>
    <col min="1246" max="1246" width="11.77734375" style="7" customWidth="1"/>
    <col min="1247" max="1247" width="10.33203125" style="7" customWidth="1"/>
    <col min="1248" max="1248" width="10.77734375" style="7" customWidth="1"/>
    <col min="1249" max="1249" width="9.109375" style="7" customWidth="1"/>
    <col min="1250" max="1250" width="9.109375" style="7"/>
    <col min="1251" max="1251" width="13.77734375" style="7" bestFit="1" customWidth="1"/>
    <col min="1252" max="1254" width="9.109375" style="7"/>
    <col min="1255" max="1255" width="10.109375" style="7" bestFit="1" customWidth="1"/>
    <col min="1256" max="1487" width="9.109375" style="7"/>
    <col min="1488" max="1488" width="40.21875" style="7" customWidth="1"/>
    <col min="1489" max="1491" width="21.109375" style="7" customWidth="1"/>
    <col min="1492" max="1492" width="21.77734375" style="7" customWidth="1"/>
    <col min="1493" max="1498" width="9.109375" style="7"/>
    <col min="1499" max="1499" width="11.77734375" style="7" customWidth="1"/>
    <col min="1500" max="1500" width="10.77734375" style="7" customWidth="1"/>
    <col min="1501" max="1501" width="10.109375" style="7" customWidth="1"/>
    <col min="1502" max="1502" width="11.77734375" style="7" customWidth="1"/>
    <col min="1503" max="1503" width="10.33203125" style="7" customWidth="1"/>
    <col min="1504" max="1504" width="10.77734375" style="7" customWidth="1"/>
    <col min="1505" max="1505" width="9.109375" style="7" customWidth="1"/>
    <col min="1506" max="1506" width="9.109375" style="7"/>
    <col min="1507" max="1507" width="13.77734375" style="7" bestFit="1" customWidth="1"/>
    <col min="1508" max="1510" width="9.109375" style="7"/>
    <col min="1511" max="1511" width="10.109375" style="7" bestFit="1" customWidth="1"/>
    <col min="1512" max="1743" width="9.109375" style="7"/>
    <col min="1744" max="1744" width="40.21875" style="7" customWidth="1"/>
    <col min="1745" max="1747" width="21.109375" style="7" customWidth="1"/>
    <col min="1748" max="1748" width="21.77734375" style="7" customWidth="1"/>
    <col min="1749" max="1754" width="9.109375" style="7"/>
    <col min="1755" max="1755" width="11.77734375" style="7" customWidth="1"/>
    <col min="1756" max="1756" width="10.77734375" style="7" customWidth="1"/>
    <col min="1757" max="1757" width="10.109375" style="7" customWidth="1"/>
    <col min="1758" max="1758" width="11.77734375" style="7" customWidth="1"/>
    <col min="1759" max="1759" width="10.33203125" style="7" customWidth="1"/>
    <col min="1760" max="1760" width="10.77734375" style="7" customWidth="1"/>
    <col min="1761" max="1761" width="9.109375" style="7" customWidth="1"/>
    <col min="1762" max="1762" width="9.109375" style="7"/>
    <col min="1763" max="1763" width="13.77734375" style="7" bestFit="1" customWidth="1"/>
    <col min="1764" max="1766" width="9.109375" style="7"/>
    <col min="1767" max="1767" width="10.109375" style="7" bestFit="1" customWidth="1"/>
    <col min="1768" max="1999" width="9.109375" style="7"/>
    <col min="2000" max="2000" width="40.21875" style="7" customWidth="1"/>
    <col min="2001" max="2003" width="21.109375" style="7" customWidth="1"/>
    <col min="2004" max="2004" width="21.77734375" style="7" customWidth="1"/>
    <col min="2005" max="2010" width="9.109375" style="7"/>
    <col min="2011" max="2011" width="11.77734375" style="7" customWidth="1"/>
    <col min="2012" max="2012" width="10.77734375" style="7" customWidth="1"/>
    <col min="2013" max="2013" width="10.109375" style="7" customWidth="1"/>
    <col min="2014" max="2014" width="11.77734375" style="7" customWidth="1"/>
    <col min="2015" max="2015" width="10.33203125" style="7" customWidth="1"/>
    <col min="2016" max="2016" width="10.77734375" style="7" customWidth="1"/>
    <col min="2017" max="2017" width="9.109375" style="7" customWidth="1"/>
    <col min="2018" max="2018" width="9.109375" style="7"/>
    <col min="2019" max="2019" width="13.77734375" style="7" bestFit="1" customWidth="1"/>
    <col min="2020" max="2022" width="9.109375" style="7"/>
    <col min="2023" max="2023" width="10.109375" style="7" bestFit="1" customWidth="1"/>
    <col min="2024" max="2255" width="9.109375" style="7"/>
    <col min="2256" max="2256" width="40.21875" style="7" customWidth="1"/>
    <col min="2257" max="2259" width="21.109375" style="7" customWidth="1"/>
    <col min="2260" max="2260" width="21.77734375" style="7" customWidth="1"/>
    <col min="2261" max="2266" width="9.109375" style="7"/>
    <col min="2267" max="2267" width="11.77734375" style="7" customWidth="1"/>
    <col min="2268" max="2268" width="10.77734375" style="7" customWidth="1"/>
    <col min="2269" max="2269" width="10.109375" style="7" customWidth="1"/>
    <col min="2270" max="2270" width="11.77734375" style="7" customWidth="1"/>
    <col min="2271" max="2271" width="10.33203125" style="7" customWidth="1"/>
    <col min="2272" max="2272" width="10.77734375" style="7" customWidth="1"/>
    <col min="2273" max="2273" width="9.109375" style="7" customWidth="1"/>
    <col min="2274" max="2274" width="9.109375" style="7"/>
    <col min="2275" max="2275" width="13.77734375" style="7" bestFit="1" customWidth="1"/>
    <col min="2276" max="2278" width="9.109375" style="7"/>
    <col min="2279" max="2279" width="10.109375" style="7" bestFit="1" customWidth="1"/>
    <col min="2280" max="2511" width="9.109375" style="7"/>
    <col min="2512" max="2512" width="40.21875" style="7" customWidth="1"/>
    <col min="2513" max="2515" width="21.109375" style="7" customWidth="1"/>
    <col min="2516" max="2516" width="21.77734375" style="7" customWidth="1"/>
    <col min="2517" max="2522" width="9.109375" style="7"/>
    <col min="2523" max="2523" width="11.77734375" style="7" customWidth="1"/>
    <col min="2524" max="2524" width="10.77734375" style="7" customWidth="1"/>
    <col min="2525" max="2525" width="10.109375" style="7" customWidth="1"/>
    <col min="2526" max="2526" width="11.77734375" style="7" customWidth="1"/>
    <col min="2527" max="2527" width="10.33203125" style="7" customWidth="1"/>
    <col min="2528" max="2528" width="10.77734375" style="7" customWidth="1"/>
    <col min="2529" max="2529" width="9.109375" style="7" customWidth="1"/>
    <col min="2530" max="2530" width="9.109375" style="7"/>
    <col min="2531" max="2531" width="13.77734375" style="7" bestFit="1" customWidth="1"/>
    <col min="2532" max="2534" width="9.109375" style="7"/>
    <col min="2535" max="2535" width="10.109375" style="7" bestFit="1" customWidth="1"/>
    <col min="2536" max="2767" width="9.109375" style="7"/>
    <col min="2768" max="2768" width="40.21875" style="7" customWidth="1"/>
    <col min="2769" max="2771" width="21.109375" style="7" customWidth="1"/>
    <col min="2772" max="2772" width="21.77734375" style="7" customWidth="1"/>
    <col min="2773" max="2778" width="9.109375" style="7"/>
    <col min="2779" max="2779" width="11.77734375" style="7" customWidth="1"/>
    <col min="2780" max="2780" width="10.77734375" style="7" customWidth="1"/>
    <col min="2781" max="2781" width="10.109375" style="7" customWidth="1"/>
    <col min="2782" max="2782" width="11.77734375" style="7" customWidth="1"/>
    <col min="2783" max="2783" width="10.33203125" style="7" customWidth="1"/>
    <col min="2784" max="2784" width="10.77734375" style="7" customWidth="1"/>
    <col min="2785" max="2785" width="9.109375" style="7" customWidth="1"/>
    <col min="2786" max="2786" width="9.109375" style="7"/>
    <col min="2787" max="2787" width="13.77734375" style="7" bestFit="1" customWidth="1"/>
    <col min="2788" max="2790" width="9.109375" style="7"/>
    <col min="2791" max="2791" width="10.109375" style="7" bestFit="1" customWidth="1"/>
    <col min="2792" max="3023" width="9.109375" style="7"/>
    <col min="3024" max="3024" width="40.21875" style="7" customWidth="1"/>
    <col min="3025" max="3027" width="21.109375" style="7" customWidth="1"/>
    <col min="3028" max="3028" width="21.77734375" style="7" customWidth="1"/>
    <col min="3029" max="3034" width="9.109375" style="7"/>
    <col min="3035" max="3035" width="11.77734375" style="7" customWidth="1"/>
    <col min="3036" max="3036" width="10.77734375" style="7" customWidth="1"/>
    <col min="3037" max="3037" width="10.109375" style="7" customWidth="1"/>
    <col min="3038" max="3038" width="11.77734375" style="7" customWidth="1"/>
    <col min="3039" max="3039" width="10.33203125" style="7" customWidth="1"/>
    <col min="3040" max="3040" width="10.77734375" style="7" customWidth="1"/>
    <col min="3041" max="3041" width="9.109375" style="7" customWidth="1"/>
    <col min="3042" max="3042" width="9.109375" style="7"/>
    <col min="3043" max="3043" width="13.77734375" style="7" bestFit="1" customWidth="1"/>
    <col min="3044" max="3046" width="9.109375" style="7"/>
    <col min="3047" max="3047" width="10.109375" style="7" bestFit="1" customWidth="1"/>
    <col min="3048" max="3279" width="9.109375" style="7"/>
    <col min="3280" max="3280" width="40.21875" style="7" customWidth="1"/>
    <col min="3281" max="3283" width="21.109375" style="7" customWidth="1"/>
    <col min="3284" max="3284" width="21.77734375" style="7" customWidth="1"/>
    <col min="3285" max="3290" width="9.109375" style="7"/>
    <col min="3291" max="3291" width="11.77734375" style="7" customWidth="1"/>
    <col min="3292" max="3292" width="10.77734375" style="7" customWidth="1"/>
    <col min="3293" max="3293" width="10.109375" style="7" customWidth="1"/>
    <col min="3294" max="3294" width="11.77734375" style="7" customWidth="1"/>
    <col min="3295" max="3295" width="10.33203125" style="7" customWidth="1"/>
    <col min="3296" max="3296" width="10.77734375" style="7" customWidth="1"/>
    <col min="3297" max="3297" width="9.109375" style="7" customWidth="1"/>
    <col min="3298" max="3298" width="9.109375" style="7"/>
    <col min="3299" max="3299" width="13.77734375" style="7" bestFit="1" customWidth="1"/>
    <col min="3300" max="3302" width="9.109375" style="7"/>
    <col min="3303" max="3303" width="10.109375" style="7" bestFit="1" customWidth="1"/>
    <col min="3304" max="3535" width="9.109375" style="7"/>
    <col min="3536" max="3536" width="40.21875" style="7" customWidth="1"/>
    <col min="3537" max="3539" width="21.109375" style="7" customWidth="1"/>
    <col min="3540" max="3540" width="21.77734375" style="7" customWidth="1"/>
    <col min="3541" max="3546" width="9.109375" style="7"/>
    <col min="3547" max="3547" width="11.77734375" style="7" customWidth="1"/>
    <col min="3548" max="3548" width="10.77734375" style="7" customWidth="1"/>
    <col min="3549" max="3549" width="10.109375" style="7" customWidth="1"/>
    <col min="3550" max="3550" width="11.77734375" style="7" customWidth="1"/>
    <col min="3551" max="3551" width="10.33203125" style="7" customWidth="1"/>
    <col min="3552" max="3552" width="10.77734375" style="7" customWidth="1"/>
    <col min="3553" max="3553" width="9.109375" style="7" customWidth="1"/>
    <col min="3554" max="3554" width="9.109375" style="7"/>
    <col min="3555" max="3555" width="13.77734375" style="7" bestFit="1" customWidth="1"/>
    <col min="3556" max="3558" width="9.109375" style="7"/>
    <col min="3559" max="3559" width="10.109375" style="7" bestFit="1" customWidth="1"/>
    <col min="3560" max="3791" width="9.109375" style="7"/>
    <col min="3792" max="3792" width="40.21875" style="7" customWidth="1"/>
    <col min="3793" max="3795" width="21.109375" style="7" customWidth="1"/>
    <col min="3796" max="3796" width="21.77734375" style="7" customWidth="1"/>
    <col min="3797" max="3802" width="9.109375" style="7"/>
    <col min="3803" max="3803" width="11.77734375" style="7" customWidth="1"/>
    <col min="3804" max="3804" width="10.77734375" style="7" customWidth="1"/>
    <col min="3805" max="3805" width="10.109375" style="7" customWidth="1"/>
    <col min="3806" max="3806" width="11.77734375" style="7" customWidth="1"/>
    <col min="3807" max="3807" width="10.33203125" style="7" customWidth="1"/>
    <col min="3808" max="3808" width="10.77734375" style="7" customWidth="1"/>
    <col min="3809" max="3809" width="9.109375" style="7" customWidth="1"/>
    <col min="3810" max="3810" width="9.109375" style="7"/>
    <col min="3811" max="3811" width="13.77734375" style="7" bestFit="1" customWidth="1"/>
    <col min="3812" max="3814" width="9.109375" style="7"/>
    <col min="3815" max="3815" width="10.109375" style="7" bestFit="1" customWidth="1"/>
    <col min="3816" max="4047" width="9.109375" style="7"/>
    <col min="4048" max="4048" width="40.21875" style="7" customWidth="1"/>
    <col min="4049" max="4051" width="21.109375" style="7" customWidth="1"/>
    <col min="4052" max="4052" width="21.77734375" style="7" customWidth="1"/>
    <col min="4053" max="4058" width="9.109375" style="7"/>
    <col min="4059" max="4059" width="11.77734375" style="7" customWidth="1"/>
    <col min="4060" max="4060" width="10.77734375" style="7" customWidth="1"/>
    <col min="4061" max="4061" width="10.109375" style="7" customWidth="1"/>
    <col min="4062" max="4062" width="11.77734375" style="7" customWidth="1"/>
    <col min="4063" max="4063" width="10.33203125" style="7" customWidth="1"/>
    <col min="4064" max="4064" width="10.77734375" style="7" customWidth="1"/>
    <col min="4065" max="4065" width="9.109375" style="7" customWidth="1"/>
    <col min="4066" max="4066" width="9.109375" style="7"/>
    <col min="4067" max="4067" width="13.77734375" style="7" bestFit="1" customWidth="1"/>
    <col min="4068" max="4070" width="9.109375" style="7"/>
    <col min="4071" max="4071" width="10.109375" style="7" bestFit="1" customWidth="1"/>
    <col min="4072" max="4303" width="9.109375" style="7"/>
    <col min="4304" max="4304" width="40.21875" style="7" customWidth="1"/>
    <col min="4305" max="4307" width="21.109375" style="7" customWidth="1"/>
    <col min="4308" max="4308" width="21.77734375" style="7" customWidth="1"/>
    <col min="4309" max="4314" width="9.109375" style="7"/>
    <col min="4315" max="4315" width="11.77734375" style="7" customWidth="1"/>
    <col min="4316" max="4316" width="10.77734375" style="7" customWidth="1"/>
    <col min="4317" max="4317" width="10.109375" style="7" customWidth="1"/>
    <col min="4318" max="4318" width="11.77734375" style="7" customWidth="1"/>
    <col min="4319" max="4319" width="10.33203125" style="7" customWidth="1"/>
    <col min="4320" max="4320" width="10.77734375" style="7" customWidth="1"/>
    <col min="4321" max="4321" width="9.109375" style="7" customWidth="1"/>
    <col min="4322" max="4322" width="9.109375" style="7"/>
    <col min="4323" max="4323" width="13.77734375" style="7" bestFit="1" customWidth="1"/>
    <col min="4324" max="4326" width="9.109375" style="7"/>
    <col min="4327" max="4327" width="10.109375" style="7" bestFit="1" customWidth="1"/>
    <col min="4328" max="4559" width="9.109375" style="7"/>
    <col min="4560" max="4560" width="40.21875" style="7" customWidth="1"/>
    <col min="4561" max="4563" width="21.109375" style="7" customWidth="1"/>
    <col min="4564" max="4564" width="21.77734375" style="7" customWidth="1"/>
    <col min="4565" max="4570" width="9.109375" style="7"/>
    <col min="4571" max="4571" width="11.77734375" style="7" customWidth="1"/>
    <col min="4572" max="4572" width="10.77734375" style="7" customWidth="1"/>
    <col min="4573" max="4573" width="10.109375" style="7" customWidth="1"/>
    <col min="4574" max="4574" width="11.77734375" style="7" customWidth="1"/>
    <col min="4575" max="4575" width="10.33203125" style="7" customWidth="1"/>
    <col min="4576" max="4576" width="10.77734375" style="7" customWidth="1"/>
    <col min="4577" max="4577" width="9.109375" style="7" customWidth="1"/>
    <col min="4578" max="4578" width="9.109375" style="7"/>
    <col min="4579" max="4579" width="13.77734375" style="7" bestFit="1" customWidth="1"/>
    <col min="4580" max="4582" width="9.109375" style="7"/>
    <col min="4583" max="4583" width="10.109375" style="7" bestFit="1" customWidth="1"/>
    <col min="4584" max="4815" width="9.109375" style="7"/>
    <col min="4816" max="4816" width="40.21875" style="7" customWidth="1"/>
    <col min="4817" max="4819" width="21.109375" style="7" customWidth="1"/>
    <col min="4820" max="4820" width="21.77734375" style="7" customWidth="1"/>
    <col min="4821" max="4826" width="9.109375" style="7"/>
    <col min="4827" max="4827" width="11.77734375" style="7" customWidth="1"/>
    <col min="4828" max="4828" width="10.77734375" style="7" customWidth="1"/>
    <col min="4829" max="4829" width="10.109375" style="7" customWidth="1"/>
    <col min="4830" max="4830" width="11.77734375" style="7" customWidth="1"/>
    <col min="4831" max="4831" width="10.33203125" style="7" customWidth="1"/>
    <col min="4832" max="4832" width="10.77734375" style="7" customWidth="1"/>
    <col min="4833" max="4833" width="9.109375" style="7" customWidth="1"/>
    <col min="4834" max="4834" width="9.109375" style="7"/>
    <col min="4835" max="4835" width="13.77734375" style="7" bestFit="1" customWidth="1"/>
    <col min="4836" max="4838" width="9.109375" style="7"/>
    <col min="4839" max="4839" width="10.109375" style="7" bestFit="1" customWidth="1"/>
    <col min="4840" max="5071" width="9.109375" style="7"/>
    <col min="5072" max="5072" width="40.21875" style="7" customWidth="1"/>
    <col min="5073" max="5075" width="21.109375" style="7" customWidth="1"/>
    <col min="5076" max="5076" width="21.77734375" style="7" customWidth="1"/>
    <col min="5077" max="5082" width="9.109375" style="7"/>
    <col min="5083" max="5083" width="11.77734375" style="7" customWidth="1"/>
    <col min="5084" max="5084" width="10.77734375" style="7" customWidth="1"/>
    <col min="5085" max="5085" width="10.109375" style="7" customWidth="1"/>
    <col min="5086" max="5086" width="11.77734375" style="7" customWidth="1"/>
    <col min="5087" max="5087" width="10.33203125" style="7" customWidth="1"/>
    <col min="5088" max="5088" width="10.77734375" style="7" customWidth="1"/>
    <col min="5089" max="5089" width="9.109375" style="7" customWidth="1"/>
    <col min="5090" max="5090" width="9.109375" style="7"/>
    <col min="5091" max="5091" width="13.77734375" style="7" bestFit="1" customWidth="1"/>
    <col min="5092" max="5094" width="9.109375" style="7"/>
    <col min="5095" max="5095" width="10.109375" style="7" bestFit="1" customWidth="1"/>
    <col min="5096" max="5327" width="9.109375" style="7"/>
    <col min="5328" max="5328" width="40.21875" style="7" customWidth="1"/>
    <col min="5329" max="5331" width="21.109375" style="7" customWidth="1"/>
    <col min="5332" max="5332" width="21.77734375" style="7" customWidth="1"/>
    <col min="5333" max="5338" width="9.109375" style="7"/>
    <col min="5339" max="5339" width="11.77734375" style="7" customWidth="1"/>
    <col min="5340" max="5340" width="10.77734375" style="7" customWidth="1"/>
    <col min="5341" max="5341" width="10.109375" style="7" customWidth="1"/>
    <col min="5342" max="5342" width="11.77734375" style="7" customWidth="1"/>
    <col min="5343" max="5343" width="10.33203125" style="7" customWidth="1"/>
    <col min="5344" max="5344" width="10.77734375" style="7" customWidth="1"/>
    <col min="5345" max="5345" width="9.109375" style="7" customWidth="1"/>
    <col min="5346" max="5346" width="9.109375" style="7"/>
    <col min="5347" max="5347" width="13.77734375" style="7" bestFit="1" customWidth="1"/>
    <col min="5348" max="5350" width="9.109375" style="7"/>
    <col min="5351" max="5351" width="10.109375" style="7" bestFit="1" customWidth="1"/>
    <col min="5352" max="5583" width="9.109375" style="7"/>
    <col min="5584" max="5584" width="40.21875" style="7" customWidth="1"/>
    <col min="5585" max="5587" width="21.109375" style="7" customWidth="1"/>
    <col min="5588" max="5588" width="21.77734375" style="7" customWidth="1"/>
    <col min="5589" max="5594" width="9.109375" style="7"/>
    <col min="5595" max="5595" width="11.77734375" style="7" customWidth="1"/>
    <col min="5596" max="5596" width="10.77734375" style="7" customWidth="1"/>
    <col min="5597" max="5597" width="10.109375" style="7" customWidth="1"/>
    <col min="5598" max="5598" width="11.77734375" style="7" customWidth="1"/>
    <col min="5599" max="5599" width="10.33203125" style="7" customWidth="1"/>
    <col min="5600" max="5600" width="10.77734375" style="7" customWidth="1"/>
    <col min="5601" max="5601" width="9.109375" style="7" customWidth="1"/>
    <col min="5602" max="5602" width="9.109375" style="7"/>
    <col min="5603" max="5603" width="13.77734375" style="7" bestFit="1" customWidth="1"/>
    <col min="5604" max="5606" width="9.109375" style="7"/>
    <col min="5607" max="5607" width="10.109375" style="7" bestFit="1" customWidth="1"/>
    <col min="5608" max="5839" width="9.109375" style="7"/>
    <col min="5840" max="5840" width="40.21875" style="7" customWidth="1"/>
    <col min="5841" max="5843" width="21.109375" style="7" customWidth="1"/>
    <col min="5844" max="5844" width="21.77734375" style="7" customWidth="1"/>
    <col min="5845" max="5850" width="9.109375" style="7"/>
    <col min="5851" max="5851" width="11.77734375" style="7" customWidth="1"/>
    <col min="5852" max="5852" width="10.77734375" style="7" customWidth="1"/>
    <col min="5853" max="5853" width="10.109375" style="7" customWidth="1"/>
    <col min="5854" max="5854" width="11.77734375" style="7" customWidth="1"/>
    <col min="5855" max="5855" width="10.33203125" style="7" customWidth="1"/>
    <col min="5856" max="5856" width="10.77734375" style="7" customWidth="1"/>
    <col min="5857" max="5857" width="9.109375" style="7" customWidth="1"/>
    <col min="5858" max="5858" width="9.109375" style="7"/>
    <col min="5859" max="5859" width="13.77734375" style="7" bestFit="1" customWidth="1"/>
    <col min="5860" max="5862" width="9.109375" style="7"/>
    <col min="5863" max="5863" width="10.109375" style="7" bestFit="1" customWidth="1"/>
    <col min="5864" max="6095" width="9.109375" style="7"/>
    <col min="6096" max="6096" width="40.21875" style="7" customWidth="1"/>
    <col min="6097" max="6099" width="21.109375" style="7" customWidth="1"/>
    <col min="6100" max="6100" width="21.77734375" style="7" customWidth="1"/>
    <col min="6101" max="6106" width="9.109375" style="7"/>
    <col min="6107" max="6107" width="11.77734375" style="7" customWidth="1"/>
    <col min="6108" max="6108" width="10.77734375" style="7" customWidth="1"/>
    <col min="6109" max="6109" width="10.109375" style="7" customWidth="1"/>
    <col min="6110" max="6110" width="11.77734375" style="7" customWidth="1"/>
    <col min="6111" max="6111" width="10.33203125" style="7" customWidth="1"/>
    <col min="6112" max="6112" width="10.77734375" style="7" customWidth="1"/>
    <col min="6113" max="6113" width="9.109375" style="7" customWidth="1"/>
    <col min="6114" max="6114" width="9.109375" style="7"/>
    <col min="6115" max="6115" width="13.77734375" style="7" bestFit="1" customWidth="1"/>
    <col min="6116" max="6118" width="9.109375" style="7"/>
    <col min="6119" max="6119" width="10.109375" style="7" bestFit="1" customWidth="1"/>
    <col min="6120" max="6351" width="9.109375" style="7"/>
    <col min="6352" max="6352" width="40.21875" style="7" customWidth="1"/>
    <col min="6353" max="6355" width="21.109375" style="7" customWidth="1"/>
    <col min="6356" max="6356" width="21.77734375" style="7" customWidth="1"/>
    <col min="6357" max="6362" width="9.109375" style="7"/>
    <col min="6363" max="6363" width="11.77734375" style="7" customWidth="1"/>
    <col min="6364" max="6364" width="10.77734375" style="7" customWidth="1"/>
    <col min="6365" max="6365" width="10.109375" style="7" customWidth="1"/>
    <col min="6366" max="6366" width="11.77734375" style="7" customWidth="1"/>
    <col min="6367" max="6367" width="10.33203125" style="7" customWidth="1"/>
    <col min="6368" max="6368" width="10.77734375" style="7" customWidth="1"/>
    <col min="6369" max="6369" width="9.109375" style="7" customWidth="1"/>
    <col min="6370" max="6370" width="9.109375" style="7"/>
    <col min="6371" max="6371" width="13.77734375" style="7" bestFit="1" customWidth="1"/>
    <col min="6372" max="6374" width="9.109375" style="7"/>
    <col min="6375" max="6375" width="10.109375" style="7" bestFit="1" customWidth="1"/>
    <col min="6376" max="6607" width="9.109375" style="7"/>
    <col min="6608" max="6608" width="40.21875" style="7" customWidth="1"/>
    <col min="6609" max="6611" width="21.109375" style="7" customWidth="1"/>
    <col min="6612" max="6612" width="21.77734375" style="7" customWidth="1"/>
    <col min="6613" max="6618" width="9.109375" style="7"/>
    <col min="6619" max="6619" width="11.77734375" style="7" customWidth="1"/>
    <col min="6620" max="6620" width="10.77734375" style="7" customWidth="1"/>
    <col min="6621" max="6621" width="10.109375" style="7" customWidth="1"/>
    <col min="6622" max="6622" width="11.77734375" style="7" customWidth="1"/>
    <col min="6623" max="6623" width="10.33203125" style="7" customWidth="1"/>
    <col min="6624" max="6624" width="10.77734375" style="7" customWidth="1"/>
    <col min="6625" max="6625" width="9.109375" style="7" customWidth="1"/>
    <col min="6626" max="6626" width="9.109375" style="7"/>
    <col min="6627" max="6627" width="13.77734375" style="7" bestFit="1" customWidth="1"/>
    <col min="6628" max="6630" width="9.109375" style="7"/>
    <col min="6631" max="6631" width="10.109375" style="7" bestFit="1" customWidth="1"/>
    <col min="6632" max="6863" width="9.109375" style="7"/>
    <col min="6864" max="6864" width="40.21875" style="7" customWidth="1"/>
    <col min="6865" max="6867" width="21.109375" style="7" customWidth="1"/>
    <col min="6868" max="6868" width="21.77734375" style="7" customWidth="1"/>
    <col min="6869" max="6874" width="9.109375" style="7"/>
    <col min="6875" max="6875" width="11.77734375" style="7" customWidth="1"/>
    <col min="6876" max="6876" width="10.77734375" style="7" customWidth="1"/>
    <col min="6877" max="6877" width="10.109375" style="7" customWidth="1"/>
    <col min="6878" max="6878" width="11.77734375" style="7" customWidth="1"/>
    <col min="6879" max="6879" width="10.33203125" style="7" customWidth="1"/>
    <col min="6880" max="6880" width="10.77734375" style="7" customWidth="1"/>
    <col min="6881" max="6881" width="9.109375" style="7" customWidth="1"/>
    <col min="6882" max="6882" width="9.109375" style="7"/>
    <col min="6883" max="6883" width="13.77734375" style="7" bestFit="1" customWidth="1"/>
    <col min="6884" max="6886" width="9.109375" style="7"/>
    <col min="6887" max="6887" width="10.109375" style="7" bestFit="1" customWidth="1"/>
    <col min="6888" max="7119" width="9.109375" style="7"/>
    <col min="7120" max="7120" width="40.21875" style="7" customWidth="1"/>
    <col min="7121" max="7123" width="21.109375" style="7" customWidth="1"/>
    <col min="7124" max="7124" width="21.77734375" style="7" customWidth="1"/>
    <col min="7125" max="7130" width="9.109375" style="7"/>
    <col min="7131" max="7131" width="11.77734375" style="7" customWidth="1"/>
    <col min="7132" max="7132" width="10.77734375" style="7" customWidth="1"/>
    <col min="7133" max="7133" width="10.109375" style="7" customWidth="1"/>
    <col min="7134" max="7134" width="11.77734375" style="7" customWidth="1"/>
    <col min="7135" max="7135" width="10.33203125" style="7" customWidth="1"/>
    <col min="7136" max="7136" width="10.77734375" style="7" customWidth="1"/>
    <col min="7137" max="7137" width="9.109375" style="7" customWidth="1"/>
    <col min="7138" max="7138" width="9.109375" style="7"/>
    <col min="7139" max="7139" width="13.77734375" style="7" bestFit="1" customWidth="1"/>
    <col min="7140" max="7142" width="9.109375" style="7"/>
    <col min="7143" max="7143" width="10.109375" style="7" bestFit="1" customWidth="1"/>
    <col min="7144" max="7375" width="9.109375" style="7"/>
    <col min="7376" max="7376" width="40.21875" style="7" customWidth="1"/>
    <col min="7377" max="7379" width="21.109375" style="7" customWidth="1"/>
    <col min="7380" max="7380" width="21.77734375" style="7" customWidth="1"/>
    <col min="7381" max="7386" width="9.109375" style="7"/>
    <col min="7387" max="7387" width="11.77734375" style="7" customWidth="1"/>
    <col min="7388" max="7388" width="10.77734375" style="7" customWidth="1"/>
    <col min="7389" max="7389" width="10.109375" style="7" customWidth="1"/>
    <col min="7390" max="7390" width="11.77734375" style="7" customWidth="1"/>
    <col min="7391" max="7391" width="10.33203125" style="7" customWidth="1"/>
    <col min="7392" max="7392" width="10.77734375" style="7" customWidth="1"/>
    <col min="7393" max="7393" width="9.109375" style="7" customWidth="1"/>
    <col min="7394" max="7394" width="9.109375" style="7"/>
    <col min="7395" max="7395" width="13.77734375" style="7" bestFit="1" customWidth="1"/>
    <col min="7396" max="7398" width="9.109375" style="7"/>
    <col min="7399" max="7399" width="10.109375" style="7" bestFit="1" customWidth="1"/>
    <col min="7400" max="7631" width="9.109375" style="7"/>
    <col min="7632" max="7632" width="40.21875" style="7" customWidth="1"/>
    <col min="7633" max="7635" width="21.109375" style="7" customWidth="1"/>
    <col min="7636" max="7636" width="21.77734375" style="7" customWidth="1"/>
    <col min="7637" max="7642" width="9.109375" style="7"/>
    <col min="7643" max="7643" width="11.77734375" style="7" customWidth="1"/>
    <col min="7644" max="7644" width="10.77734375" style="7" customWidth="1"/>
    <col min="7645" max="7645" width="10.109375" style="7" customWidth="1"/>
    <col min="7646" max="7646" width="11.77734375" style="7" customWidth="1"/>
    <col min="7647" max="7647" width="10.33203125" style="7" customWidth="1"/>
    <col min="7648" max="7648" width="10.77734375" style="7" customWidth="1"/>
    <col min="7649" max="7649" width="9.109375" style="7" customWidth="1"/>
    <col min="7650" max="7650" width="9.109375" style="7"/>
    <col min="7651" max="7651" width="13.77734375" style="7" bestFit="1" customWidth="1"/>
    <col min="7652" max="7654" width="9.109375" style="7"/>
    <col min="7655" max="7655" width="10.109375" style="7" bestFit="1" customWidth="1"/>
    <col min="7656" max="7887" width="9.109375" style="7"/>
    <col min="7888" max="7888" width="40.21875" style="7" customWidth="1"/>
    <col min="7889" max="7891" width="21.109375" style="7" customWidth="1"/>
    <col min="7892" max="7892" width="21.77734375" style="7" customWidth="1"/>
    <col min="7893" max="7898" width="9.109375" style="7"/>
    <col min="7899" max="7899" width="11.77734375" style="7" customWidth="1"/>
    <col min="7900" max="7900" width="10.77734375" style="7" customWidth="1"/>
    <col min="7901" max="7901" width="10.109375" style="7" customWidth="1"/>
    <col min="7902" max="7902" width="11.77734375" style="7" customWidth="1"/>
    <col min="7903" max="7903" width="10.33203125" style="7" customWidth="1"/>
    <col min="7904" max="7904" width="10.77734375" style="7" customWidth="1"/>
    <col min="7905" max="7905" width="9.109375" style="7" customWidth="1"/>
    <col min="7906" max="7906" width="9.109375" style="7"/>
    <col min="7907" max="7907" width="13.77734375" style="7" bestFit="1" customWidth="1"/>
    <col min="7908" max="7910" width="9.109375" style="7"/>
    <col min="7911" max="7911" width="10.109375" style="7" bestFit="1" customWidth="1"/>
    <col min="7912" max="8143" width="9.109375" style="7"/>
    <col min="8144" max="8144" width="40.21875" style="7" customWidth="1"/>
    <col min="8145" max="8147" width="21.109375" style="7" customWidth="1"/>
    <col min="8148" max="8148" width="21.77734375" style="7" customWidth="1"/>
    <col min="8149" max="8154" width="9.109375" style="7"/>
    <col min="8155" max="8155" width="11.77734375" style="7" customWidth="1"/>
    <col min="8156" max="8156" width="10.77734375" style="7" customWidth="1"/>
    <col min="8157" max="8157" width="10.109375" style="7" customWidth="1"/>
    <col min="8158" max="8158" width="11.77734375" style="7" customWidth="1"/>
    <col min="8159" max="8159" width="10.33203125" style="7" customWidth="1"/>
    <col min="8160" max="8160" width="10.77734375" style="7" customWidth="1"/>
    <col min="8161" max="8161" width="9.109375" style="7" customWidth="1"/>
    <col min="8162" max="8162" width="9.109375" style="7"/>
    <col min="8163" max="8163" width="13.77734375" style="7" bestFit="1" customWidth="1"/>
    <col min="8164" max="8166" width="9.109375" style="7"/>
    <col min="8167" max="8167" width="10.109375" style="7" bestFit="1" customWidth="1"/>
    <col min="8168" max="8399" width="9.109375" style="7"/>
    <col min="8400" max="8400" width="40.21875" style="7" customWidth="1"/>
    <col min="8401" max="8403" width="21.109375" style="7" customWidth="1"/>
    <col min="8404" max="8404" width="21.77734375" style="7" customWidth="1"/>
    <col min="8405" max="8410" width="9.109375" style="7"/>
    <col min="8411" max="8411" width="11.77734375" style="7" customWidth="1"/>
    <col min="8412" max="8412" width="10.77734375" style="7" customWidth="1"/>
    <col min="8413" max="8413" width="10.109375" style="7" customWidth="1"/>
    <col min="8414" max="8414" width="11.77734375" style="7" customWidth="1"/>
    <col min="8415" max="8415" width="10.33203125" style="7" customWidth="1"/>
    <col min="8416" max="8416" width="10.77734375" style="7" customWidth="1"/>
    <col min="8417" max="8417" width="9.109375" style="7" customWidth="1"/>
    <col min="8418" max="8418" width="9.109375" style="7"/>
    <col min="8419" max="8419" width="13.77734375" style="7" bestFit="1" customWidth="1"/>
    <col min="8420" max="8422" width="9.109375" style="7"/>
    <col min="8423" max="8423" width="10.109375" style="7" bestFit="1" customWidth="1"/>
    <col min="8424" max="8655" width="9.109375" style="7"/>
    <col min="8656" max="8656" width="40.21875" style="7" customWidth="1"/>
    <col min="8657" max="8659" width="21.109375" style="7" customWidth="1"/>
    <col min="8660" max="8660" width="21.77734375" style="7" customWidth="1"/>
    <col min="8661" max="8666" width="9.109375" style="7"/>
    <col min="8667" max="8667" width="11.77734375" style="7" customWidth="1"/>
    <col min="8668" max="8668" width="10.77734375" style="7" customWidth="1"/>
    <col min="8669" max="8669" width="10.109375" style="7" customWidth="1"/>
    <col min="8670" max="8670" width="11.77734375" style="7" customWidth="1"/>
    <col min="8671" max="8671" width="10.33203125" style="7" customWidth="1"/>
    <col min="8672" max="8672" width="10.77734375" style="7" customWidth="1"/>
    <col min="8673" max="8673" width="9.109375" style="7" customWidth="1"/>
    <col min="8674" max="8674" width="9.109375" style="7"/>
    <col min="8675" max="8675" width="13.77734375" style="7" bestFit="1" customWidth="1"/>
    <col min="8676" max="8678" width="9.109375" style="7"/>
    <col min="8679" max="8679" width="10.109375" style="7" bestFit="1" customWidth="1"/>
    <col min="8680" max="8911" width="9.109375" style="7"/>
    <col min="8912" max="8912" width="40.21875" style="7" customWidth="1"/>
    <col min="8913" max="8915" width="21.109375" style="7" customWidth="1"/>
    <col min="8916" max="8916" width="21.77734375" style="7" customWidth="1"/>
    <col min="8917" max="8922" width="9.109375" style="7"/>
    <col min="8923" max="8923" width="11.77734375" style="7" customWidth="1"/>
    <col min="8924" max="8924" width="10.77734375" style="7" customWidth="1"/>
    <col min="8925" max="8925" width="10.109375" style="7" customWidth="1"/>
    <col min="8926" max="8926" width="11.77734375" style="7" customWidth="1"/>
    <col min="8927" max="8927" width="10.33203125" style="7" customWidth="1"/>
    <col min="8928" max="8928" width="10.77734375" style="7" customWidth="1"/>
    <col min="8929" max="8929" width="9.109375" style="7" customWidth="1"/>
    <col min="8930" max="8930" width="9.109375" style="7"/>
    <col min="8931" max="8931" width="13.77734375" style="7" bestFit="1" customWidth="1"/>
    <col min="8932" max="8934" width="9.109375" style="7"/>
    <col min="8935" max="8935" width="10.109375" style="7" bestFit="1" customWidth="1"/>
    <col min="8936" max="9167" width="9.109375" style="7"/>
    <col min="9168" max="9168" width="40.21875" style="7" customWidth="1"/>
    <col min="9169" max="9171" width="21.109375" style="7" customWidth="1"/>
    <col min="9172" max="9172" width="21.77734375" style="7" customWidth="1"/>
    <col min="9173" max="9178" width="9.109375" style="7"/>
    <col min="9179" max="9179" width="11.77734375" style="7" customWidth="1"/>
    <col min="9180" max="9180" width="10.77734375" style="7" customWidth="1"/>
    <col min="9181" max="9181" width="10.109375" style="7" customWidth="1"/>
    <col min="9182" max="9182" width="11.77734375" style="7" customWidth="1"/>
    <col min="9183" max="9183" width="10.33203125" style="7" customWidth="1"/>
    <col min="9184" max="9184" width="10.77734375" style="7" customWidth="1"/>
    <col min="9185" max="9185" width="9.109375" style="7" customWidth="1"/>
    <col min="9186" max="9186" width="9.109375" style="7"/>
    <col min="9187" max="9187" width="13.77734375" style="7" bestFit="1" customWidth="1"/>
    <col min="9188" max="9190" width="9.109375" style="7"/>
    <col min="9191" max="9191" width="10.109375" style="7" bestFit="1" customWidth="1"/>
    <col min="9192" max="9423" width="9.109375" style="7"/>
    <col min="9424" max="9424" width="40.21875" style="7" customWidth="1"/>
    <col min="9425" max="9427" width="21.109375" style="7" customWidth="1"/>
    <col min="9428" max="9428" width="21.77734375" style="7" customWidth="1"/>
    <col min="9429" max="9434" width="9.109375" style="7"/>
    <col min="9435" max="9435" width="11.77734375" style="7" customWidth="1"/>
    <col min="9436" max="9436" width="10.77734375" style="7" customWidth="1"/>
    <col min="9437" max="9437" width="10.109375" style="7" customWidth="1"/>
    <col min="9438" max="9438" width="11.77734375" style="7" customWidth="1"/>
    <col min="9439" max="9439" width="10.33203125" style="7" customWidth="1"/>
    <col min="9440" max="9440" width="10.77734375" style="7" customWidth="1"/>
    <col min="9441" max="9441" width="9.109375" style="7" customWidth="1"/>
    <col min="9442" max="9442" width="9.109375" style="7"/>
    <col min="9443" max="9443" width="13.77734375" style="7" bestFit="1" customWidth="1"/>
    <col min="9444" max="9446" width="9.109375" style="7"/>
    <col min="9447" max="9447" width="10.109375" style="7" bestFit="1" customWidth="1"/>
    <col min="9448" max="9679" width="9.109375" style="7"/>
    <col min="9680" max="9680" width="40.21875" style="7" customWidth="1"/>
    <col min="9681" max="9683" width="21.109375" style="7" customWidth="1"/>
    <col min="9684" max="9684" width="21.77734375" style="7" customWidth="1"/>
    <col min="9685" max="9690" width="9.109375" style="7"/>
    <col min="9691" max="9691" width="11.77734375" style="7" customWidth="1"/>
    <col min="9692" max="9692" width="10.77734375" style="7" customWidth="1"/>
    <col min="9693" max="9693" width="10.109375" style="7" customWidth="1"/>
    <col min="9694" max="9694" width="11.77734375" style="7" customWidth="1"/>
    <col min="9695" max="9695" width="10.33203125" style="7" customWidth="1"/>
    <col min="9696" max="9696" width="10.77734375" style="7" customWidth="1"/>
    <col min="9697" max="9697" width="9.109375" style="7" customWidth="1"/>
    <col min="9698" max="9698" width="9.109375" style="7"/>
    <col min="9699" max="9699" width="13.77734375" style="7" bestFit="1" customWidth="1"/>
    <col min="9700" max="9702" width="9.109375" style="7"/>
    <col min="9703" max="9703" width="10.109375" style="7" bestFit="1" customWidth="1"/>
    <col min="9704" max="9935" width="9.109375" style="7"/>
    <col min="9936" max="9936" width="40.21875" style="7" customWidth="1"/>
    <col min="9937" max="9939" width="21.109375" style="7" customWidth="1"/>
    <col min="9940" max="9940" width="21.77734375" style="7" customWidth="1"/>
    <col min="9941" max="9946" width="9.109375" style="7"/>
    <col min="9947" max="9947" width="11.77734375" style="7" customWidth="1"/>
    <col min="9948" max="9948" width="10.77734375" style="7" customWidth="1"/>
    <col min="9949" max="9949" width="10.109375" style="7" customWidth="1"/>
    <col min="9950" max="9950" width="11.77734375" style="7" customWidth="1"/>
    <col min="9951" max="9951" width="10.33203125" style="7" customWidth="1"/>
    <col min="9952" max="9952" width="10.77734375" style="7" customWidth="1"/>
    <col min="9953" max="9953" width="9.109375" style="7" customWidth="1"/>
    <col min="9954" max="9954" width="9.109375" style="7"/>
    <col min="9955" max="9955" width="13.77734375" style="7" bestFit="1" customWidth="1"/>
    <col min="9956" max="9958" width="9.109375" style="7"/>
    <col min="9959" max="9959" width="10.109375" style="7" bestFit="1" customWidth="1"/>
    <col min="9960" max="10191" width="9.109375" style="7"/>
    <col min="10192" max="10192" width="40.21875" style="7" customWidth="1"/>
    <col min="10193" max="10195" width="21.109375" style="7" customWidth="1"/>
    <col min="10196" max="10196" width="21.77734375" style="7" customWidth="1"/>
    <col min="10197" max="10202" width="9.109375" style="7"/>
    <col min="10203" max="10203" width="11.77734375" style="7" customWidth="1"/>
    <col min="10204" max="10204" width="10.77734375" style="7" customWidth="1"/>
    <col min="10205" max="10205" width="10.109375" style="7" customWidth="1"/>
    <col min="10206" max="10206" width="11.77734375" style="7" customWidth="1"/>
    <col min="10207" max="10207" width="10.33203125" style="7" customWidth="1"/>
    <col min="10208" max="10208" width="10.77734375" style="7" customWidth="1"/>
    <col min="10209" max="10209" width="9.109375" style="7" customWidth="1"/>
    <col min="10210" max="10210" width="9.109375" style="7"/>
    <col min="10211" max="10211" width="13.77734375" style="7" bestFit="1" customWidth="1"/>
    <col min="10212" max="10214" width="9.109375" style="7"/>
    <col min="10215" max="10215" width="10.109375" style="7" bestFit="1" customWidth="1"/>
    <col min="10216" max="10447" width="9.109375" style="7"/>
    <col min="10448" max="10448" width="40.21875" style="7" customWidth="1"/>
    <col min="10449" max="10451" width="21.109375" style="7" customWidth="1"/>
    <col min="10452" max="10452" width="21.77734375" style="7" customWidth="1"/>
    <col min="10453" max="10458" width="9.109375" style="7"/>
    <col min="10459" max="10459" width="11.77734375" style="7" customWidth="1"/>
    <col min="10460" max="10460" width="10.77734375" style="7" customWidth="1"/>
    <col min="10461" max="10461" width="10.109375" style="7" customWidth="1"/>
    <col min="10462" max="10462" width="11.77734375" style="7" customWidth="1"/>
    <col min="10463" max="10463" width="10.33203125" style="7" customWidth="1"/>
    <col min="10464" max="10464" width="10.77734375" style="7" customWidth="1"/>
    <col min="10465" max="10465" width="9.109375" style="7" customWidth="1"/>
    <col min="10466" max="10466" width="9.109375" style="7"/>
    <col min="10467" max="10467" width="13.77734375" style="7" bestFit="1" customWidth="1"/>
    <col min="10468" max="10470" width="9.109375" style="7"/>
    <col min="10471" max="10471" width="10.109375" style="7" bestFit="1" customWidth="1"/>
    <col min="10472" max="10703" width="9.109375" style="7"/>
    <col min="10704" max="10704" width="40.21875" style="7" customWidth="1"/>
    <col min="10705" max="10707" width="21.109375" style="7" customWidth="1"/>
    <col min="10708" max="10708" width="21.77734375" style="7" customWidth="1"/>
    <col min="10709" max="10714" width="9.109375" style="7"/>
    <col min="10715" max="10715" width="11.77734375" style="7" customWidth="1"/>
    <col min="10716" max="10716" width="10.77734375" style="7" customWidth="1"/>
    <col min="10717" max="10717" width="10.109375" style="7" customWidth="1"/>
    <col min="10718" max="10718" width="11.77734375" style="7" customWidth="1"/>
    <col min="10719" max="10719" width="10.33203125" style="7" customWidth="1"/>
    <col min="10720" max="10720" width="10.77734375" style="7" customWidth="1"/>
    <col min="10721" max="10721" width="9.109375" style="7" customWidth="1"/>
    <col min="10722" max="10722" width="9.109375" style="7"/>
    <col min="10723" max="10723" width="13.77734375" style="7" bestFit="1" customWidth="1"/>
    <col min="10724" max="10726" width="9.109375" style="7"/>
    <col min="10727" max="10727" width="10.109375" style="7" bestFit="1" customWidth="1"/>
    <col min="10728" max="10959" width="9.109375" style="7"/>
    <col min="10960" max="10960" width="40.21875" style="7" customWidth="1"/>
    <col min="10961" max="10963" width="21.109375" style="7" customWidth="1"/>
    <col min="10964" max="10964" width="21.77734375" style="7" customWidth="1"/>
    <col min="10965" max="10970" width="9.109375" style="7"/>
    <col min="10971" max="10971" width="11.77734375" style="7" customWidth="1"/>
    <col min="10972" max="10972" width="10.77734375" style="7" customWidth="1"/>
    <col min="10973" max="10973" width="10.109375" style="7" customWidth="1"/>
    <col min="10974" max="10974" width="11.77734375" style="7" customWidth="1"/>
    <col min="10975" max="10975" width="10.33203125" style="7" customWidth="1"/>
    <col min="10976" max="10976" width="10.77734375" style="7" customWidth="1"/>
    <col min="10977" max="10977" width="9.109375" style="7" customWidth="1"/>
    <col min="10978" max="10978" width="9.109375" style="7"/>
    <col min="10979" max="10979" width="13.77734375" style="7" bestFit="1" customWidth="1"/>
    <col min="10980" max="10982" width="9.109375" style="7"/>
    <col min="10983" max="10983" width="10.109375" style="7" bestFit="1" customWidth="1"/>
    <col min="10984" max="11215" width="9.109375" style="7"/>
    <col min="11216" max="11216" width="40.21875" style="7" customWidth="1"/>
    <col min="11217" max="11219" width="21.109375" style="7" customWidth="1"/>
    <col min="11220" max="11220" width="21.77734375" style="7" customWidth="1"/>
    <col min="11221" max="11226" width="9.109375" style="7"/>
    <col min="11227" max="11227" width="11.77734375" style="7" customWidth="1"/>
    <col min="11228" max="11228" width="10.77734375" style="7" customWidth="1"/>
    <col min="11229" max="11229" width="10.109375" style="7" customWidth="1"/>
    <col min="11230" max="11230" width="11.77734375" style="7" customWidth="1"/>
    <col min="11231" max="11231" width="10.33203125" style="7" customWidth="1"/>
    <col min="11232" max="11232" width="10.77734375" style="7" customWidth="1"/>
    <col min="11233" max="11233" width="9.109375" style="7" customWidth="1"/>
    <col min="11234" max="11234" width="9.109375" style="7"/>
    <col min="11235" max="11235" width="13.77734375" style="7" bestFit="1" customWidth="1"/>
    <col min="11236" max="11238" width="9.109375" style="7"/>
    <col min="11239" max="11239" width="10.109375" style="7" bestFit="1" customWidth="1"/>
    <col min="11240" max="11471" width="9.109375" style="7"/>
    <col min="11472" max="11472" width="40.21875" style="7" customWidth="1"/>
    <col min="11473" max="11475" width="21.109375" style="7" customWidth="1"/>
    <col min="11476" max="11476" width="21.77734375" style="7" customWidth="1"/>
    <col min="11477" max="11482" width="9.109375" style="7"/>
    <col min="11483" max="11483" width="11.77734375" style="7" customWidth="1"/>
    <col min="11484" max="11484" width="10.77734375" style="7" customWidth="1"/>
    <col min="11485" max="11485" width="10.109375" style="7" customWidth="1"/>
    <col min="11486" max="11486" width="11.77734375" style="7" customWidth="1"/>
    <col min="11487" max="11487" width="10.33203125" style="7" customWidth="1"/>
    <col min="11488" max="11488" width="10.77734375" style="7" customWidth="1"/>
    <col min="11489" max="11489" width="9.109375" style="7" customWidth="1"/>
    <col min="11490" max="11490" width="9.109375" style="7"/>
    <col min="11491" max="11491" width="13.77734375" style="7" bestFit="1" customWidth="1"/>
    <col min="11492" max="11494" width="9.109375" style="7"/>
    <col min="11495" max="11495" width="10.109375" style="7" bestFit="1" customWidth="1"/>
    <col min="11496" max="11727" width="9.109375" style="7"/>
    <col min="11728" max="11728" width="40.21875" style="7" customWidth="1"/>
    <col min="11729" max="11731" width="21.109375" style="7" customWidth="1"/>
    <col min="11732" max="11732" width="21.77734375" style="7" customWidth="1"/>
    <col min="11733" max="11738" width="9.109375" style="7"/>
    <col min="11739" max="11739" width="11.77734375" style="7" customWidth="1"/>
    <col min="11740" max="11740" width="10.77734375" style="7" customWidth="1"/>
    <col min="11741" max="11741" width="10.109375" style="7" customWidth="1"/>
    <col min="11742" max="11742" width="11.77734375" style="7" customWidth="1"/>
    <col min="11743" max="11743" width="10.33203125" style="7" customWidth="1"/>
    <col min="11744" max="11744" width="10.77734375" style="7" customWidth="1"/>
    <col min="11745" max="11745" width="9.109375" style="7" customWidth="1"/>
    <col min="11746" max="11746" width="9.109375" style="7"/>
    <col min="11747" max="11747" width="13.77734375" style="7" bestFit="1" customWidth="1"/>
    <col min="11748" max="11750" width="9.109375" style="7"/>
    <col min="11751" max="11751" width="10.109375" style="7" bestFit="1" customWidth="1"/>
    <col min="11752" max="11983" width="9.109375" style="7"/>
    <col min="11984" max="11984" width="40.21875" style="7" customWidth="1"/>
    <col min="11985" max="11987" width="21.109375" style="7" customWidth="1"/>
    <col min="11988" max="11988" width="21.77734375" style="7" customWidth="1"/>
    <col min="11989" max="11994" width="9.109375" style="7"/>
    <col min="11995" max="11995" width="11.77734375" style="7" customWidth="1"/>
    <col min="11996" max="11996" width="10.77734375" style="7" customWidth="1"/>
    <col min="11997" max="11997" width="10.109375" style="7" customWidth="1"/>
    <col min="11998" max="11998" width="11.77734375" style="7" customWidth="1"/>
    <col min="11999" max="11999" width="10.33203125" style="7" customWidth="1"/>
    <col min="12000" max="12000" width="10.77734375" style="7" customWidth="1"/>
    <col min="12001" max="12001" width="9.109375" style="7" customWidth="1"/>
    <col min="12002" max="12002" width="9.109375" style="7"/>
    <col min="12003" max="12003" width="13.77734375" style="7" bestFit="1" customWidth="1"/>
    <col min="12004" max="12006" width="9.109375" style="7"/>
    <col min="12007" max="12007" width="10.109375" style="7" bestFit="1" customWidth="1"/>
    <col min="12008" max="12239" width="9.109375" style="7"/>
    <col min="12240" max="12240" width="40.21875" style="7" customWidth="1"/>
    <col min="12241" max="12243" width="21.109375" style="7" customWidth="1"/>
    <col min="12244" max="12244" width="21.77734375" style="7" customWidth="1"/>
    <col min="12245" max="12250" width="9.109375" style="7"/>
    <col min="12251" max="12251" width="11.77734375" style="7" customWidth="1"/>
    <col min="12252" max="12252" width="10.77734375" style="7" customWidth="1"/>
    <col min="12253" max="12253" width="10.109375" style="7" customWidth="1"/>
    <col min="12254" max="12254" width="11.77734375" style="7" customWidth="1"/>
    <col min="12255" max="12255" width="10.33203125" style="7" customWidth="1"/>
    <col min="12256" max="12256" width="10.77734375" style="7" customWidth="1"/>
    <col min="12257" max="12257" width="9.109375" style="7" customWidth="1"/>
    <col min="12258" max="12258" width="9.109375" style="7"/>
    <col min="12259" max="12259" width="13.77734375" style="7" bestFit="1" customWidth="1"/>
    <col min="12260" max="12262" width="9.109375" style="7"/>
    <col min="12263" max="12263" width="10.109375" style="7" bestFit="1" customWidth="1"/>
    <col min="12264" max="12495" width="9.109375" style="7"/>
    <col min="12496" max="12496" width="40.21875" style="7" customWidth="1"/>
    <col min="12497" max="12499" width="21.109375" style="7" customWidth="1"/>
    <col min="12500" max="12500" width="21.77734375" style="7" customWidth="1"/>
    <col min="12501" max="12506" width="9.109375" style="7"/>
    <col min="12507" max="12507" width="11.77734375" style="7" customWidth="1"/>
    <col min="12508" max="12508" width="10.77734375" style="7" customWidth="1"/>
    <col min="12509" max="12509" width="10.109375" style="7" customWidth="1"/>
    <col min="12510" max="12510" width="11.77734375" style="7" customWidth="1"/>
    <col min="12511" max="12511" width="10.33203125" style="7" customWidth="1"/>
    <col min="12512" max="12512" width="10.77734375" style="7" customWidth="1"/>
    <col min="12513" max="12513" width="9.109375" style="7" customWidth="1"/>
    <col min="12514" max="12514" width="9.109375" style="7"/>
    <col min="12515" max="12515" width="13.77734375" style="7" bestFit="1" customWidth="1"/>
    <col min="12516" max="12518" width="9.109375" style="7"/>
    <col min="12519" max="12519" width="10.109375" style="7" bestFit="1" customWidth="1"/>
    <col min="12520" max="12751" width="9.109375" style="7"/>
    <col min="12752" max="12752" width="40.21875" style="7" customWidth="1"/>
    <col min="12753" max="12755" width="21.109375" style="7" customWidth="1"/>
    <col min="12756" max="12756" width="21.77734375" style="7" customWidth="1"/>
    <col min="12757" max="12762" width="9.109375" style="7"/>
    <col min="12763" max="12763" width="11.77734375" style="7" customWidth="1"/>
    <col min="12764" max="12764" width="10.77734375" style="7" customWidth="1"/>
    <col min="12765" max="12765" width="10.109375" style="7" customWidth="1"/>
    <col min="12766" max="12766" width="11.77734375" style="7" customWidth="1"/>
    <col min="12767" max="12767" width="10.33203125" style="7" customWidth="1"/>
    <col min="12768" max="12768" width="10.77734375" style="7" customWidth="1"/>
    <col min="12769" max="12769" width="9.109375" style="7" customWidth="1"/>
    <col min="12770" max="12770" width="9.109375" style="7"/>
    <col min="12771" max="12771" width="13.77734375" style="7" bestFit="1" customWidth="1"/>
    <col min="12772" max="12774" width="9.109375" style="7"/>
    <col min="12775" max="12775" width="10.109375" style="7" bestFit="1" customWidth="1"/>
    <col min="12776" max="13007" width="9.109375" style="7"/>
    <col min="13008" max="13008" width="40.21875" style="7" customWidth="1"/>
    <col min="13009" max="13011" width="21.109375" style="7" customWidth="1"/>
    <col min="13012" max="13012" width="21.77734375" style="7" customWidth="1"/>
    <col min="13013" max="13018" width="9.109375" style="7"/>
    <col min="13019" max="13019" width="11.77734375" style="7" customWidth="1"/>
    <col min="13020" max="13020" width="10.77734375" style="7" customWidth="1"/>
    <col min="13021" max="13021" width="10.109375" style="7" customWidth="1"/>
    <col min="13022" max="13022" width="11.77734375" style="7" customWidth="1"/>
    <col min="13023" max="13023" width="10.33203125" style="7" customWidth="1"/>
    <col min="13024" max="13024" width="10.77734375" style="7" customWidth="1"/>
    <col min="13025" max="13025" width="9.109375" style="7" customWidth="1"/>
    <col min="13026" max="13026" width="9.109375" style="7"/>
    <col min="13027" max="13027" width="13.77734375" style="7" bestFit="1" customWidth="1"/>
    <col min="13028" max="13030" width="9.109375" style="7"/>
    <col min="13031" max="13031" width="10.109375" style="7" bestFit="1" customWidth="1"/>
    <col min="13032" max="13263" width="9.109375" style="7"/>
    <col min="13264" max="13264" width="40.21875" style="7" customWidth="1"/>
    <col min="13265" max="13267" width="21.109375" style="7" customWidth="1"/>
    <col min="13268" max="13268" width="21.77734375" style="7" customWidth="1"/>
    <col min="13269" max="13274" width="9.109375" style="7"/>
    <col min="13275" max="13275" width="11.77734375" style="7" customWidth="1"/>
    <col min="13276" max="13276" width="10.77734375" style="7" customWidth="1"/>
    <col min="13277" max="13277" width="10.109375" style="7" customWidth="1"/>
    <col min="13278" max="13278" width="11.77734375" style="7" customWidth="1"/>
    <col min="13279" max="13279" width="10.33203125" style="7" customWidth="1"/>
    <col min="13280" max="13280" width="10.77734375" style="7" customWidth="1"/>
    <col min="13281" max="13281" width="9.109375" style="7" customWidth="1"/>
    <col min="13282" max="13282" width="9.109375" style="7"/>
    <col min="13283" max="13283" width="13.77734375" style="7" bestFit="1" customWidth="1"/>
    <col min="13284" max="13286" width="9.109375" style="7"/>
    <col min="13287" max="13287" width="10.109375" style="7" bestFit="1" customWidth="1"/>
    <col min="13288" max="13519" width="9.109375" style="7"/>
    <col min="13520" max="13520" width="40.21875" style="7" customWidth="1"/>
    <col min="13521" max="13523" width="21.109375" style="7" customWidth="1"/>
    <col min="13524" max="13524" width="21.77734375" style="7" customWidth="1"/>
    <col min="13525" max="13530" width="9.109375" style="7"/>
    <col min="13531" max="13531" width="11.77734375" style="7" customWidth="1"/>
    <col min="13532" max="13532" width="10.77734375" style="7" customWidth="1"/>
    <col min="13533" max="13533" width="10.109375" style="7" customWidth="1"/>
    <col min="13534" max="13534" width="11.77734375" style="7" customWidth="1"/>
    <col min="13535" max="13535" width="10.33203125" style="7" customWidth="1"/>
    <col min="13536" max="13536" width="10.77734375" style="7" customWidth="1"/>
    <col min="13537" max="13537" width="9.109375" style="7" customWidth="1"/>
    <col min="13538" max="13538" width="9.109375" style="7"/>
    <col min="13539" max="13539" width="13.77734375" style="7" bestFit="1" customWidth="1"/>
    <col min="13540" max="13542" width="9.109375" style="7"/>
    <col min="13543" max="13543" width="10.109375" style="7" bestFit="1" customWidth="1"/>
    <col min="13544" max="13775" width="9.109375" style="7"/>
    <col min="13776" max="13776" width="40.21875" style="7" customWidth="1"/>
    <col min="13777" max="13779" width="21.109375" style="7" customWidth="1"/>
    <col min="13780" max="13780" width="21.77734375" style="7" customWidth="1"/>
    <col min="13781" max="13786" width="9.109375" style="7"/>
    <col min="13787" max="13787" width="11.77734375" style="7" customWidth="1"/>
    <col min="13788" max="13788" width="10.77734375" style="7" customWidth="1"/>
    <col min="13789" max="13789" width="10.109375" style="7" customWidth="1"/>
    <col min="13790" max="13790" width="11.77734375" style="7" customWidth="1"/>
    <col min="13791" max="13791" width="10.33203125" style="7" customWidth="1"/>
    <col min="13792" max="13792" width="10.77734375" style="7" customWidth="1"/>
    <col min="13793" max="13793" width="9.109375" style="7" customWidth="1"/>
    <col min="13794" max="13794" width="9.109375" style="7"/>
    <col min="13795" max="13795" width="13.77734375" style="7" bestFit="1" customWidth="1"/>
    <col min="13796" max="13798" width="9.109375" style="7"/>
    <col min="13799" max="13799" width="10.109375" style="7" bestFit="1" customWidth="1"/>
    <col min="13800" max="14031" width="9.109375" style="7"/>
    <col min="14032" max="14032" width="40.21875" style="7" customWidth="1"/>
    <col min="14033" max="14035" width="21.109375" style="7" customWidth="1"/>
    <col min="14036" max="14036" width="21.77734375" style="7" customWidth="1"/>
    <col min="14037" max="14042" width="9.109375" style="7"/>
    <col min="14043" max="14043" width="11.77734375" style="7" customWidth="1"/>
    <col min="14044" max="14044" width="10.77734375" style="7" customWidth="1"/>
    <col min="14045" max="14045" width="10.109375" style="7" customWidth="1"/>
    <col min="14046" max="14046" width="11.77734375" style="7" customWidth="1"/>
    <col min="14047" max="14047" width="10.33203125" style="7" customWidth="1"/>
    <col min="14048" max="14048" width="10.77734375" style="7" customWidth="1"/>
    <col min="14049" max="14049" width="9.109375" style="7" customWidth="1"/>
    <col min="14050" max="14050" width="9.109375" style="7"/>
    <col min="14051" max="14051" width="13.77734375" style="7" bestFit="1" customWidth="1"/>
    <col min="14052" max="14054" width="9.109375" style="7"/>
    <col min="14055" max="14055" width="10.109375" style="7" bestFit="1" customWidth="1"/>
    <col min="14056" max="14287" width="9.109375" style="7"/>
    <col min="14288" max="14288" width="40.21875" style="7" customWidth="1"/>
    <col min="14289" max="14291" width="21.109375" style="7" customWidth="1"/>
    <col min="14292" max="14292" width="21.77734375" style="7" customWidth="1"/>
    <col min="14293" max="14298" width="9.109375" style="7"/>
    <col min="14299" max="14299" width="11.77734375" style="7" customWidth="1"/>
    <col min="14300" max="14300" width="10.77734375" style="7" customWidth="1"/>
    <col min="14301" max="14301" width="10.109375" style="7" customWidth="1"/>
    <col min="14302" max="14302" width="11.77734375" style="7" customWidth="1"/>
    <col min="14303" max="14303" width="10.33203125" style="7" customWidth="1"/>
    <col min="14304" max="14304" width="10.77734375" style="7" customWidth="1"/>
    <col min="14305" max="14305" width="9.109375" style="7" customWidth="1"/>
    <col min="14306" max="14306" width="9.109375" style="7"/>
    <col min="14307" max="14307" width="13.77734375" style="7" bestFit="1" customWidth="1"/>
    <col min="14308" max="14310" width="9.109375" style="7"/>
    <col min="14311" max="14311" width="10.109375" style="7" bestFit="1" customWidth="1"/>
    <col min="14312" max="14543" width="9.109375" style="7"/>
    <col min="14544" max="14544" width="40.21875" style="7" customWidth="1"/>
    <col min="14545" max="14547" width="21.109375" style="7" customWidth="1"/>
    <col min="14548" max="14548" width="21.77734375" style="7" customWidth="1"/>
    <col min="14549" max="14554" width="9.109375" style="7"/>
    <col min="14555" max="14555" width="11.77734375" style="7" customWidth="1"/>
    <col min="14556" max="14556" width="10.77734375" style="7" customWidth="1"/>
    <col min="14557" max="14557" width="10.109375" style="7" customWidth="1"/>
    <col min="14558" max="14558" width="11.77734375" style="7" customWidth="1"/>
    <col min="14559" max="14559" width="10.33203125" style="7" customWidth="1"/>
    <col min="14560" max="14560" width="10.77734375" style="7" customWidth="1"/>
    <col min="14561" max="14561" width="9.109375" style="7" customWidth="1"/>
    <col min="14562" max="14562" width="9.109375" style="7"/>
    <col min="14563" max="14563" width="13.77734375" style="7" bestFit="1" customWidth="1"/>
    <col min="14564" max="14566" width="9.109375" style="7"/>
    <col min="14567" max="14567" width="10.109375" style="7" bestFit="1" customWidth="1"/>
    <col min="14568" max="14799" width="9.109375" style="7"/>
    <col min="14800" max="14800" width="40.21875" style="7" customWidth="1"/>
    <col min="14801" max="14803" width="21.109375" style="7" customWidth="1"/>
    <col min="14804" max="14804" width="21.77734375" style="7" customWidth="1"/>
    <col min="14805" max="14810" width="9.109375" style="7"/>
    <col min="14811" max="14811" width="11.77734375" style="7" customWidth="1"/>
    <col min="14812" max="14812" width="10.77734375" style="7" customWidth="1"/>
    <col min="14813" max="14813" width="10.109375" style="7" customWidth="1"/>
    <col min="14814" max="14814" width="11.77734375" style="7" customWidth="1"/>
    <col min="14815" max="14815" width="10.33203125" style="7" customWidth="1"/>
    <col min="14816" max="14816" width="10.77734375" style="7" customWidth="1"/>
    <col min="14817" max="14817" width="9.109375" style="7" customWidth="1"/>
    <col min="14818" max="14818" width="9.109375" style="7"/>
    <col min="14819" max="14819" width="13.77734375" style="7" bestFit="1" customWidth="1"/>
    <col min="14820" max="14822" width="9.109375" style="7"/>
    <col min="14823" max="14823" width="10.109375" style="7" bestFit="1" customWidth="1"/>
    <col min="14824" max="15055" width="9.109375" style="7"/>
    <col min="15056" max="15056" width="40.21875" style="7" customWidth="1"/>
    <col min="15057" max="15059" width="21.109375" style="7" customWidth="1"/>
    <col min="15060" max="15060" width="21.77734375" style="7" customWidth="1"/>
    <col min="15061" max="15066" width="9.109375" style="7"/>
    <col min="15067" max="15067" width="11.77734375" style="7" customWidth="1"/>
    <col min="15068" max="15068" width="10.77734375" style="7" customWidth="1"/>
    <col min="15069" max="15069" width="10.109375" style="7" customWidth="1"/>
    <col min="15070" max="15070" width="11.77734375" style="7" customWidth="1"/>
    <col min="15071" max="15071" width="10.33203125" style="7" customWidth="1"/>
    <col min="15072" max="15072" width="10.77734375" style="7" customWidth="1"/>
    <col min="15073" max="15073" width="9.109375" style="7" customWidth="1"/>
    <col min="15074" max="15074" width="9.109375" style="7"/>
    <col min="15075" max="15075" width="13.77734375" style="7" bestFit="1" customWidth="1"/>
    <col min="15076" max="15078" width="9.109375" style="7"/>
    <col min="15079" max="15079" width="10.109375" style="7" bestFit="1" customWidth="1"/>
    <col min="15080" max="15311" width="9.109375" style="7"/>
    <col min="15312" max="15312" width="40.21875" style="7" customWidth="1"/>
    <col min="15313" max="15315" width="21.109375" style="7" customWidth="1"/>
    <col min="15316" max="15316" width="21.77734375" style="7" customWidth="1"/>
    <col min="15317" max="15322" width="9.109375" style="7"/>
    <col min="15323" max="15323" width="11.77734375" style="7" customWidth="1"/>
    <col min="15324" max="15324" width="10.77734375" style="7" customWidth="1"/>
    <col min="15325" max="15325" width="10.109375" style="7" customWidth="1"/>
    <col min="15326" max="15326" width="11.77734375" style="7" customWidth="1"/>
    <col min="15327" max="15327" width="10.33203125" style="7" customWidth="1"/>
    <col min="15328" max="15328" width="10.77734375" style="7" customWidth="1"/>
    <col min="15329" max="15329" width="9.109375" style="7" customWidth="1"/>
    <col min="15330" max="15330" width="9.109375" style="7"/>
    <col min="15331" max="15331" width="13.77734375" style="7" bestFit="1" customWidth="1"/>
    <col min="15332" max="15334" width="9.109375" style="7"/>
    <col min="15335" max="15335" width="10.109375" style="7" bestFit="1" customWidth="1"/>
    <col min="15336" max="15567" width="9.109375" style="7"/>
    <col min="15568" max="15568" width="40.21875" style="7" customWidth="1"/>
    <col min="15569" max="15571" width="21.109375" style="7" customWidth="1"/>
    <col min="15572" max="15572" width="21.77734375" style="7" customWidth="1"/>
    <col min="15573" max="15578" width="9.109375" style="7"/>
    <col min="15579" max="15579" width="11.77734375" style="7" customWidth="1"/>
    <col min="15580" max="15580" width="10.77734375" style="7" customWidth="1"/>
    <col min="15581" max="15581" width="10.109375" style="7" customWidth="1"/>
    <col min="15582" max="15582" width="11.77734375" style="7" customWidth="1"/>
    <col min="15583" max="15583" width="10.33203125" style="7" customWidth="1"/>
    <col min="15584" max="15584" width="10.77734375" style="7" customWidth="1"/>
    <col min="15585" max="15585" width="9.109375" style="7" customWidth="1"/>
    <col min="15586" max="15586" width="9.109375" style="7"/>
    <col min="15587" max="15587" width="13.77734375" style="7" bestFit="1" customWidth="1"/>
    <col min="15588" max="15590" width="9.109375" style="7"/>
    <col min="15591" max="15591" width="10.109375" style="7" bestFit="1" customWidth="1"/>
    <col min="15592" max="15823" width="9.109375" style="7"/>
    <col min="15824" max="15824" width="40.21875" style="7" customWidth="1"/>
    <col min="15825" max="15827" width="21.109375" style="7" customWidth="1"/>
    <col min="15828" max="15828" width="21.77734375" style="7" customWidth="1"/>
    <col min="15829" max="15834" width="9.109375" style="7"/>
    <col min="15835" max="15835" width="11.77734375" style="7" customWidth="1"/>
    <col min="15836" max="15836" width="10.77734375" style="7" customWidth="1"/>
    <col min="15837" max="15837" width="10.109375" style="7" customWidth="1"/>
    <col min="15838" max="15838" width="11.77734375" style="7" customWidth="1"/>
    <col min="15839" max="15839" width="10.33203125" style="7" customWidth="1"/>
    <col min="15840" max="15840" width="10.77734375" style="7" customWidth="1"/>
    <col min="15841" max="15841" width="9.109375" style="7" customWidth="1"/>
    <col min="15842" max="15842" width="9.109375" style="7"/>
    <col min="15843" max="15843" width="13.77734375" style="7" bestFit="1" customWidth="1"/>
    <col min="15844" max="15846" width="9.109375" style="7"/>
    <col min="15847" max="15847" width="10.109375" style="7" bestFit="1" customWidth="1"/>
    <col min="15848" max="16079" width="9.109375" style="7"/>
    <col min="16080" max="16080" width="40.21875" style="7" customWidth="1"/>
    <col min="16081" max="16083" width="21.109375" style="7" customWidth="1"/>
    <col min="16084" max="16084" width="21.77734375" style="7" customWidth="1"/>
    <col min="16085" max="16090" width="9.109375" style="7"/>
    <col min="16091" max="16091" width="11.77734375" style="7" customWidth="1"/>
    <col min="16092" max="16092" width="10.77734375" style="7" customWidth="1"/>
    <col min="16093" max="16093" width="10.109375" style="7" customWidth="1"/>
    <col min="16094" max="16094" width="11.77734375" style="7" customWidth="1"/>
    <col min="16095" max="16095" width="10.33203125" style="7" customWidth="1"/>
    <col min="16096" max="16096" width="10.77734375" style="7" customWidth="1"/>
    <col min="16097" max="16097" width="9.109375" style="7" customWidth="1"/>
    <col min="16098" max="16098" width="9.109375" style="7"/>
    <col min="16099" max="16099" width="13.77734375" style="7" bestFit="1" customWidth="1"/>
    <col min="16100" max="16102" width="9.109375" style="7"/>
    <col min="16103" max="16103" width="10.109375" style="7" bestFit="1" customWidth="1"/>
    <col min="16104" max="16366" width="9.109375" style="7"/>
    <col min="16367" max="16384" width="9.109375" style="7" customWidth="1"/>
  </cols>
  <sheetData>
    <row r="1" spans="1:42" ht="17.399999999999999" x14ac:dyDescent="0.3">
      <c r="A1" s="4" t="s">
        <v>14</v>
      </c>
      <c r="B1" s="4"/>
      <c r="C1" s="5"/>
      <c r="D1" s="6"/>
      <c r="E1" s="6"/>
      <c r="F1" s="6"/>
    </row>
    <row r="2" spans="1:42" s="8" customFormat="1" ht="21" x14ac:dyDescent="0.25">
      <c r="A2" s="103" t="s">
        <v>189</v>
      </c>
      <c r="B2" s="103"/>
      <c r="C2" s="103"/>
      <c r="D2" s="104"/>
      <c r="E2" s="104"/>
      <c r="F2" s="104"/>
    </row>
    <row r="3" spans="1:42" ht="15.6" x14ac:dyDescent="0.25">
      <c r="A3" s="9"/>
      <c r="B3" s="51" t="s">
        <v>65</v>
      </c>
      <c r="C3" s="11" t="s">
        <v>16</v>
      </c>
      <c r="D3" s="11" t="s">
        <v>17</v>
      </c>
      <c r="E3" s="11" t="s">
        <v>18</v>
      </c>
      <c r="F3" s="11" t="s">
        <v>19</v>
      </c>
      <c r="I3" s="7" t="s">
        <v>16</v>
      </c>
      <c r="J3" s="7" t="s">
        <v>227</v>
      </c>
      <c r="K3" s="7" t="s">
        <v>17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1:42" ht="15.6" x14ac:dyDescent="0.25">
      <c r="A4" s="10" t="s">
        <v>15</v>
      </c>
      <c r="H4" s="3" t="s">
        <v>67</v>
      </c>
      <c r="I4" s="72">
        <f t="shared" ref="I4:I18" si="0">SUMIF($B$17:$B$110,H4,$C$17:$C$110)</f>
        <v>0</v>
      </c>
      <c r="J4" s="72">
        <f t="shared" ref="J4:J18" si="1">I4*2</f>
        <v>0</v>
      </c>
      <c r="K4" s="72">
        <f t="shared" ref="K4:K18" si="2">SUMIF($B$17:$B$110,H4,$D$17:$D$110)</f>
        <v>0</v>
      </c>
      <c r="L4" s="3" t="s">
        <v>67</v>
      </c>
      <c r="M4" s="97"/>
    </row>
    <row r="5" spans="1:42" ht="15" x14ac:dyDescent="0.25">
      <c r="A5" s="20" t="s">
        <v>190</v>
      </c>
      <c r="B5" s="20"/>
      <c r="C5" s="85">
        <v>1500</v>
      </c>
      <c r="D5" s="15">
        <f>(C5*52)/12</f>
        <v>6500</v>
      </c>
      <c r="E5" s="15">
        <f>C5*13</f>
        <v>19500</v>
      </c>
      <c r="F5" s="17">
        <f t="shared" ref="F5:F12" si="3">D5*12</f>
        <v>78000</v>
      </c>
      <c r="H5" s="96" t="s">
        <v>195</v>
      </c>
      <c r="I5" s="72">
        <f t="shared" si="0"/>
        <v>0</v>
      </c>
      <c r="J5" s="72">
        <f t="shared" si="1"/>
        <v>0</v>
      </c>
      <c r="K5" s="72">
        <f t="shared" si="2"/>
        <v>0</v>
      </c>
      <c r="L5" s="96" t="s">
        <v>195</v>
      </c>
      <c r="M5" s="97"/>
    </row>
    <row r="6" spans="1:42" ht="15" x14ac:dyDescent="0.25">
      <c r="A6" s="20" t="s">
        <v>191</v>
      </c>
      <c r="B6" s="20"/>
      <c r="C6" s="16">
        <v>0</v>
      </c>
      <c r="D6" s="15">
        <f>(C6*52)/12</f>
        <v>0</v>
      </c>
      <c r="E6" s="15">
        <f>C6*13</f>
        <v>0</v>
      </c>
      <c r="F6" s="17">
        <f t="shared" si="3"/>
        <v>0</v>
      </c>
      <c r="H6" s="1" t="s">
        <v>4</v>
      </c>
      <c r="I6" s="72">
        <f t="shared" si="0"/>
        <v>28.142307692307689</v>
      </c>
      <c r="J6" s="72">
        <f t="shared" si="1"/>
        <v>56.284615384615378</v>
      </c>
      <c r="K6" s="72">
        <f t="shared" si="2"/>
        <v>121.95</v>
      </c>
      <c r="L6" s="1" t="s">
        <v>4</v>
      </c>
      <c r="M6" s="97"/>
    </row>
    <row r="7" spans="1:42" ht="15" x14ac:dyDescent="0.25">
      <c r="A7" s="20" t="s">
        <v>192</v>
      </c>
      <c r="B7" s="20"/>
      <c r="C7" s="16">
        <v>0</v>
      </c>
      <c r="D7" s="15">
        <f>(C7*52)/12</f>
        <v>0</v>
      </c>
      <c r="E7" s="15">
        <f>C7*13</f>
        <v>0</v>
      </c>
      <c r="F7" s="17">
        <f t="shared" ref="F7" si="4">D7*12</f>
        <v>0</v>
      </c>
      <c r="H7" s="48" t="s">
        <v>66</v>
      </c>
      <c r="I7" s="72">
        <f t="shared" si="0"/>
        <v>102.85769230769229</v>
      </c>
      <c r="J7" s="72">
        <f t="shared" si="1"/>
        <v>205.71538461538458</v>
      </c>
      <c r="K7" s="72">
        <f t="shared" si="2"/>
        <v>445.71666666666658</v>
      </c>
      <c r="L7" s="48" t="s">
        <v>66</v>
      </c>
      <c r="M7" s="97"/>
    </row>
    <row r="8" spans="1:42" ht="15" x14ac:dyDescent="0.25">
      <c r="A8" s="20" t="s">
        <v>22</v>
      </c>
      <c r="B8" s="20"/>
      <c r="C8" s="16">
        <v>0</v>
      </c>
      <c r="D8" s="15">
        <f>(C8*52)/12</f>
        <v>0</v>
      </c>
      <c r="E8" s="15">
        <f>C8*13</f>
        <v>0</v>
      </c>
      <c r="F8" s="17">
        <f t="shared" si="3"/>
        <v>0</v>
      </c>
      <c r="H8" s="35" t="s">
        <v>5</v>
      </c>
      <c r="I8" s="72">
        <f t="shared" si="0"/>
        <v>61.92307692307692</v>
      </c>
      <c r="J8" s="72">
        <f t="shared" si="1"/>
        <v>123.84615384615384</v>
      </c>
      <c r="K8" s="72">
        <f t="shared" si="2"/>
        <v>268.33333333333331</v>
      </c>
      <c r="L8" s="35" t="s">
        <v>5</v>
      </c>
      <c r="M8" s="97"/>
    </row>
    <row r="9" spans="1:42" ht="15" x14ac:dyDescent="0.25">
      <c r="A9" s="20" t="s">
        <v>23</v>
      </c>
      <c r="B9" s="54"/>
      <c r="C9" s="13">
        <f>(D9*12)/52</f>
        <v>0</v>
      </c>
      <c r="D9" s="21">
        <v>0</v>
      </c>
      <c r="E9" s="13">
        <f>D9*3</f>
        <v>0</v>
      </c>
      <c r="F9" s="17">
        <f t="shared" si="3"/>
        <v>0</v>
      </c>
      <c r="H9" s="35" t="s">
        <v>6</v>
      </c>
      <c r="I9" s="72">
        <f t="shared" si="0"/>
        <v>0</v>
      </c>
      <c r="J9" s="72">
        <f t="shared" si="1"/>
        <v>0</v>
      </c>
      <c r="K9" s="72">
        <f t="shared" si="2"/>
        <v>0</v>
      </c>
      <c r="L9" s="35" t="s">
        <v>6</v>
      </c>
      <c r="M9" s="97"/>
    </row>
    <row r="10" spans="1:42" ht="15" x14ac:dyDescent="0.25">
      <c r="A10" s="58" t="s">
        <v>24</v>
      </c>
      <c r="B10" s="58"/>
      <c r="C10" s="13">
        <f>(D10*12)/52</f>
        <v>0</v>
      </c>
      <c r="D10" s="21">
        <v>0</v>
      </c>
      <c r="E10" s="13">
        <f>D10*3</f>
        <v>0</v>
      </c>
      <c r="F10" s="17">
        <f t="shared" si="3"/>
        <v>0</v>
      </c>
      <c r="H10" s="36" t="s">
        <v>7</v>
      </c>
      <c r="I10" s="72">
        <f t="shared" si="0"/>
        <v>22.307692307692307</v>
      </c>
      <c r="J10" s="72">
        <f t="shared" si="1"/>
        <v>44.615384615384613</v>
      </c>
      <c r="K10" s="72">
        <f t="shared" si="2"/>
        <v>96.666666666666671</v>
      </c>
      <c r="L10" s="36" t="s">
        <v>7</v>
      </c>
      <c r="M10" s="97"/>
    </row>
    <row r="11" spans="1:42" ht="15" x14ac:dyDescent="0.25">
      <c r="A11" s="18" t="s">
        <v>25</v>
      </c>
      <c r="B11" s="54"/>
      <c r="C11" s="15">
        <f>E11/13</f>
        <v>0</v>
      </c>
      <c r="D11" s="15">
        <f>(E11*4)/12</f>
        <v>0</v>
      </c>
      <c r="E11" s="14">
        <v>0</v>
      </c>
      <c r="F11" s="15">
        <f>E11*4</f>
        <v>0</v>
      </c>
      <c r="H11" s="37" t="s">
        <v>8</v>
      </c>
      <c r="I11" s="72">
        <f t="shared" si="0"/>
        <v>19.23076923076923</v>
      </c>
      <c r="J11" s="72">
        <f t="shared" si="1"/>
        <v>38.46153846153846</v>
      </c>
      <c r="K11" s="72">
        <f t="shared" si="2"/>
        <v>83.333333333333343</v>
      </c>
      <c r="L11" s="37" t="s">
        <v>8</v>
      </c>
      <c r="M11" s="97"/>
    </row>
    <row r="12" spans="1:42" ht="15" x14ac:dyDescent="0.25">
      <c r="A12" s="18" t="s">
        <v>26</v>
      </c>
      <c r="B12" s="54"/>
      <c r="C12" s="13">
        <f>(D12*12)/52</f>
        <v>0</v>
      </c>
      <c r="D12" s="21">
        <v>0</v>
      </c>
      <c r="E12" s="13">
        <f>D12*3</f>
        <v>0</v>
      </c>
      <c r="F12" s="17">
        <f t="shared" si="3"/>
        <v>0</v>
      </c>
      <c r="H12" s="2" t="s">
        <v>9</v>
      </c>
      <c r="I12" s="72">
        <f t="shared" si="0"/>
        <v>96.15384615384616</v>
      </c>
      <c r="J12" s="72">
        <f t="shared" si="1"/>
        <v>192.30769230769232</v>
      </c>
      <c r="K12" s="72">
        <f t="shared" si="2"/>
        <v>416.66666666666669</v>
      </c>
      <c r="L12" s="2" t="s">
        <v>9</v>
      </c>
      <c r="M12" s="97"/>
    </row>
    <row r="13" spans="1:42" ht="15" x14ac:dyDescent="0.25">
      <c r="A13" s="43" t="s">
        <v>27</v>
      </c>
      <c r="B13" s="52"/>
      <c r="C13" s="44">
        <f>SUM(C5:C12)</f>
        <v>1500</v>
      </c>
      <c r="D13" s="44">
        <f>SUM(D5:D12)</f>
        <v>6500</v>
      </c>
      <c r="E13" s="44">
        <f>SUM(E5:E12)</f>
        <v>19500</v>
      </c>
      <c r="F13" s="44">
        <f>SUM(F5:F12)</f>
        <v>78000</v>
      </c>
      <c r="H13" s="38" t="s">
        <v>10</v>
      </c>
      <c r="I13" s="72">
        <f t="shared" si="0"/>
        <v>730.76923076923072</v>
      </c>
      <c r="J13" s="72">
        <f t="shared" si="1"/>
        <v>1461.5384615384614</v>
      </c>
      <c r="K13" s="72">
        <f t="shared" si="2"/>
        <v>3166.666666666667</v>
      </c>
      <c r="L13" s="38" t="s">
        <v>10</v>
      </c>
      <c r="M13" s="97"/>
    </row>
    <row r="14" spans="1:42" ht="15" x14ac:dyDescent="0.25">
      <c r="A14" s="47"/>
      <c r="B14" s="47"/>
      <c r="C14" s="42"/>
      <c r="D14" s="42"/>
      <c r="E14" s="42"/>
      <c r="F14" s="42"/>
      <c r="H14" s="49" t="s">
        <v>214</v>
      </c>
      <c r="I14" s="72">
        <f t="shared" si="0"/>
        <v>348.46153846153845</v>
      </c>
      <c r="J14" s="72">
        <f t="shared" si="1"/>
        <v>696.92307692307691</v>
      </c>
      <c r="K14" s="72">
        <f t="shared" si="2"/>
        <v>1510.0000000000002</v>
      </c>
      <c r="L14" s="49" t="s">
        <v>214</v>
      </c>
      <c r="M14" s="97"/>
    </row>
    <row r="15" spans="1:42" ht="13.8" x14ac:dyDescent="0.25">
      <c r="A15" s="45"/>
      <c r="B15" s="45"/>
      <c r="C15" s="27"/>
      <c r="D15" s="27"/>
      <c r="E15" s="27"/>
      <c r="F15" s="46"/>
      <c r="H15" s="50" t="s">
        <v>44</v>
      </c>
      <c r="I15" s="72">
        <f t="shared" si="0"/>
        <v>131.15384615384616</v>
      </c>
      <c r="J15" s="72">
        <f t="shared" si="1"/>
        <v>262.30769230769232</v>
      </c>
      <c r="K15" s="72">
        <f t="shared" si="2"/>
        <v>568.33333333333337</v>
      </c>
      <c r="L15" s="50" t="s">
        <v>44</v>
      </c>
      <c r="M15" s="97"/>
    </row>
    <row r="16" spans="1:42" ht="13.8" x14ac:dyDescent="0.25">
      <c r="A16" s="45" t="s">
        <v>188</v>
      </c>
      <c r="B16" s="53"/>
      <c r="C16" s="11" t="s">
        <v>16</v>
      </c>
      <c r="D16" s="11" t="s">
        <v>17</v>
      </c>
      <c r="E16" s="11" t="s">
        <v>18</v>
      </c>
      <c r="F16" s="11" t="s">
        <v>19</v>
      </c>
      <c r="H16" s="50" t="s">
        <v>21</v>
      </c>
      <c r="I16" s="72">
        <f t="shared" si="0"/>
        <v>100</v>
      </c>
      <c r="J16" s="72">
        <f t="shared" si="1"/>
        <v>200</v>
      </c>
      <c r="K16" s="72">
        <f t="shared" si="2"/>
        <v>433.33333333333331</v>
      </c>
      <c r="L16" s="50" t="s">
        <v>21</v>
      </c>
      <c r="M16" s="97"/>
    </row>
    <row r="17" spans="1:21" ht="15" x14ac:dyDescent="0.25">
      <c r="A17" s="12" t="s">
        <v>193</v>
      </c>
      <c r="B17" s="3" t="s">
        <v>67</v>
      </c>
      <c r="C17" s="82">
        <v>0</v>
      </c>
      <c r="D17" s="15">
        <f>(C17*52)/12</f>
        <v>0</v>
      </c>
      <c r="E17" s="15">
        <f>C17*13</f>
        <v>0</v>
      </c>
      <c r="F17" s="17">
        <f>D17*12</f>
        <v>0</v>
      </c>
      <c r="H17" s="50" t="s">
        <v>70</v>
      </c>
      <c r="I17" s="72">
        <f t="shared" si="0"/>
        <v>125</v>
      </c>
      <c r="J17" s="72">
        <f t="shared" si="1"/>
        <v>250</v>
      </c>
      <c r="K17" s="72">
        <f t="shared" si="2"/>
        <v>541.66666666666674</v>
      </c>
      <c r="L17" s="50" t="s">
        <v>70</v>
      </c>
      <c r="M17" s="97"/>
    </row>
    <row r="18" spans="1:21" ht="15" x14ac:dyDescent="0.25">
      <c r="A18" s="47"/>
      <c r="B18" s="47"/>
      <c r="C18" s="42"/>
      <c r="D18" s="42"/>
      <c r="E18" s="42"/>
      <c r="F18" s="42"/>
      <c r="H18" s="39" t="s">
        <v>57</v>
      </c>
      <c r="I18" s="72">
        <f t="shared" si="0"/>
        <v>-266</v>
      </c>
      <c r="J18" s="72">
        <f t="shared" si="1"/>
        <v>-532</v>
      </c>
      <c r="K18" s="72">
        <f t="shared" si="2"/>
        <v>-1152.666666666667</v>
      </c>
      <c r="L18" s="39" t="s">
        <v>57</v>
      </c>
      <c r="M18" s="97"/>
    </row>
    <row r="19" spans="1:21" ht="13.8" x14ac:dyDescent="0.25">
      <c r="A19" s="45" t="s">
        <v>194</v>
      </c>
      <c r="B19" s="53"/>
      <c r="C19" s="11" t="s">
        <v>16</v>
      </c>
      <c r="D19" s="11" t="s">
        <v>17</v>
      </c>
      <c r="E19" s="11" t="s">
        <v>18</v>
      </c>
      <c r="F19" s="11" t="s">
        <v>19</v>
      </c>
    </row>
    <row r="20" spans="1:21" ht="15" x14ac:dyDescent="0.25">
      <c r="A20" s="12" t="s">
        <v>8</v>
      </c>
      <c r="B20" s="96" t="s">
        <v>195</v>
      </c>
      <c r="C20" s="17">
        <f t="shared" ref="C20:C22" si="5">F20/52</f>
        <v>0</v>
      </c>
      <c r="D20" s="17">
        <f t="shared" ref="D20:D22" si="6">F20/12</f>
        <v>0</v>
      </c>
      <c r="E20" s="17">
        <f t="shared" ref="E20:E22" si="7">F20/4</f>
        <v>0</v>
      </c>
      <c r="F20" s="14">
        <v>0</v>
      </c>
      <c r="H20" s="101" t="s">
        <v>226</v>
      </c>
      <c r="I20" s="97">
        <f>SUM(I4:I18)</f>
        <v>1500</v>
      </c>
      <c r="J20" s="72">
        <f>I20*2</f>
        <v>3000</v>
      </c>
      <c r="K20" s="97">
        <f>SUM(K4:K18)</f>
        <v>6500</v>
      </c>
    </row>
    <row r="21" spans="1:21" ht="15" x14ac:dyDescent="0.25">
      <c r="A21" s="12" t="s">
        <v>197</v>
      </c>
      <c r="B21" s="96" t="s">
        <v>195</v>
      </c>
      <c r="C21" s="17">
        <f t="shared" si="5"/>
        <v>0</v>
      </c>
      <c r="D21" s="17">
        <f t="shared" si="6"/>
        <v>0</v>
      </c>
      <c r="E21" s="17">
        <f t="shared" si="7"/>
        <v>0</v>
      </c>
      <c r="F21" s="82">
        <v>0</v>
      </c>
    </row>
    <row r="22" spans="1:21" ht="15" x14ac:dyDescent="0.25">
      <c r="A22" s="12" t="s">
        <v>7</v>
      </c>
      <c r="B22" s="96" t="s">
        <v>195</v>
      </c>
      <c r="C22" s="17">
        <f t="shared" si="5"/>
        <v>0</v>
      </c>
      <c r="D22" s="17">
        <f t="shared" si="6"/>
        <v>0</v>
      </c>
      <c r="E22" s="17">
        <f t="shared" si="7"/>
        <v>0</v>
      </c>
      <c r="F22" s="14">
        <v>0</v>
      </c>
    </row>
    <row r="23" spans="1:21" ht="15" x14ac:dyDescent="0.25">
      <c r="A23" s="12" t="s">
        <v>20</v>
      </c>
      <c r="B23" s="96" t="s">
        <v>195</v>
      </c>
      <c r="C23" s="64">
        <v>0</v>
      </c>
      <c r="D23" s="60">
        <f>(C23*52)/12</f>
        <v>0</v>
      </c>
      <c r="E23" s="60">
        <f>C23*13</f>
        <v>0</v>
      </c>
      <c r="F23" s="61">
        <f t="shared" ref="F23:F24" si="8">D23*12</f>
        <v>0</v>
      </c>
    </row>
    <row r="24" spans="1:21" ht="15" x14ac:dyDescent="0.25">
      <c r="A24" s="12" t="s">
        <v>198</v>
      </c>
      <c r="B24" s="96" t="s">
        <v>195</v>
      </c>
      <c r="C24" s="64">
        <v>0</v>
      </c>
      <c r="D24" s="60">
        <f>(C24*52)/12</f>
        <v>0</v>
      </c>
      <c r="E24" s="60">
        <f>C24*13</f>
        <v>0</v>
      </c>
      <c r="F24" s="61">
        <f t="shared" si="8"/>
        <v>0</v>
      </c>
    </row>
    <row r="25" spans="1:21" ht="15" x14ac:dyDescent="0.25">
      <c r="A25" s="47"/>
      <c r="B25" s="47"/>
      <c r="C25" s="42"/>
      <c r="D25" s="42"/>
      <c r="E25" s="42"/>
      <c r="F25" s="42"/>
      <c r="N25" s="95"/>
      <c r="O25" s="95"/>
      <c r="P25" s="95"/>
      <c r="Q25" s="95"/>
      <c r="R25" s="95"/>
      <c r="S25" s="95"/>
      <c r="T25" s="95"/>
      <c r="U25" s="95"/>
    </row>
    <row r="26" spans="1:21" ht="13.8" x14ac:dyDescent="0.25">
      <c r="A26" s="45" t="s">
        <v>85</v>
      </c>
      <c r="B26" s="53"/>
      <c r="C26" s="11" t="s">
        <v>16</v>
      </c>
      <c r="D26" s="11" t="s">
        <v>17</v>
      </c>
      <c r="E26" s="11" t="s">
        <v>18</v>
      </c>
      <c r="F26" s="11" t="s">
        <v>19</v>
      </c>
      <c r="N26" s="97"/>
      <c r="O26" s="97"/>
      <c r="P26" s="97"/>
      <c r="Q26" s="97"/>
      <c r="R26" s="97"/>
      <c r="S26" s="97"/>
      <c r="T26" s="97"/>
    </row>
    <row r="27" spans="1:21" ht="15" x14ac:dyDescent="0.25">
      <c r="A27" s="12" t="s">
        <v>45</v>
      </c>
      <c r="B27" s="1" t="s">
        <v>4</v>
      </c>
      <c r="C27" s="13">
        <f t="shared" ref="C27:C33" si="9">(D27*12)/52</f>
        <v>4.615384615384615</v>
      </c>
      <c r="D27" s="21">
        <v>20</v>
      </c>
      <c r="E27" s="13">
        <f t="shared" ref="E27:E33" si="10">D27*3</f>
        <v>60</v>
      </c>
      <c r="F27" s="17">
        <f>D27*12</f>
        <v>240</v>
      </c>
      <c r="N27" s="97"/>
      <c r="O27" s="97"/>
      <c r="P27" s="97"/>
      <c r="Q27" s="97"/>
      <c r="R27" s="97"/>
      <c r="S27" s="97"/>
      <c r="T27" s="97"/>
    </row>
    <row r="28" spans="1:21" ht="15" x14ac:dyDescent="0.25">
      <c r="A28" s="12" t="s">
        <v>46</v>
      </c>
      <c r="B28" s="1" t="s">
        <v>4</v>
      </c>
      <c r="C28" s="13">
        <f t="shared" si="9"/>
        <v>4.615384615384615</v>
      </c>
      <c r="D28" s="21">
        <v>20</v>
      </c>
      <c r="E28" s="13">
        <f t="shared" si="10"/>
        <v>60</v>
      </c>
      <c r="F28" s="17">
        <f>D28*12</f>
        <v>240</v>
      </c>
      <c r="N28" s="97"/>
      <c r="O28" s="97"/>
      <c r="P28" s="97"/>
      <c r="Q28" s="97"/>
      <c r="R28" s="97"/>
      <c r="S28" s="97"/>
      <c r="T28" s="97"/>
    </row>
    <row r="29" spans="1:21" ht="15" x14ac:dyDescent="0.25">
      <c r="A29" s="12" t="s">
        <v>199</v>
      </c>
      <c r="B29" s="1" t="s">
        <v>4</v>
      </c>
      <c r="C29" s="17">
        <f>F29/52</f>
        <v>0</v>
      </c>
      <c r="D29" s="17">
        <f>F29/12</f>
        <v>0</v>
      </c>
      <c r="E29" s="17">
        <f>F29/4</f>
        <v>0</v>
      </c>
      <c r="F29" s="14">
        <v>0</v>
      </c>
      <c r="N29" s="97"/>
      <c r="O29" s="97"/>
      <c r="P29" s="97"/>
      <c r="Q29" s="97"/>
      <c r="R29" s="97"/>
      <c r="S29" s="97"/>
      <c r="T29" s="97"/>
    </row>
    <row r="30" spans="1:21" ht="15" x14ac:dyDescent="0.25">
      <c r="A30" s="12" t="s">
        <v>200</v>
      </c>
      <c r="B30" s="1" t="s">
        <v>4</v>
      </c>
      <c r="C30" s="13">
        <f t="shared" si="9"/>
        <v>11.538461538461538</v>
      </c>
      <c r="D30" s="21">
        <v>50</v>
      </c>
      <c r="E30" s="13">
        <f t="shared" si="10"/>
        <v>150</v>
      </c>
      <c r="F30" s="17">
        <f>D30*12</f>
        <v>600</v>
      </c>
      <c r="N30" s="97"/>
      <c r="O30" s="97"/>
      <c r="P30" s="97"/>
      <c r="Q30" s="97"/>
      <c r="R30" s="97"/>
      <c r="S30" s="97"/>
      <c r="T30" s="97"/>
    </row>
    <row r="31" spans="1:21" ht="15" x14ac:dyDescent="0.25">
      <c r="A31" s="12" t="s">
        <v>205</v>
      </c>
      <c r="B31" s="1" t="s">
        <v>4</v>
      </c>
      <c r="C31" s="13">
        <f t="shared" si="9"/>
        <v>7.3730769230769226</v>
      </c>
      <c r="D31" s="21">
        <v>31.95</v>
      </c>
      <c r="E31" s="13">
        <f t="shared" si="10"/>
        <v>95.85</v>
      </c>
      <c r="F31" s="17">
        <f>D31*12</f>
        <v>383.4</v>
      </c>
      <c r="N31" s="97"/>
      <c r="O31" s="97"/>
      <c r="P31" s="97"/>
      <c r="Q31" s="97"/>
      <c r="R31" s="97"/>
      <c r="S31" s="97"/>
      <c r="T31" s="97"/>
    </row>
    <row r="32" spans="1:21" ht="15" x14ac:dyDescent="0.25">
      <c r="A32" s="12" t="s">
        <v>202</v>
      </c>
      <c r="B32" s="48" t="s">
        <v>66</v>
      </c>
      <c r="C32" s="13">
        <f t="shared" si="9"/>
        <v>47.238461538461529</v>
      </c>
      <c r="D32" s="14">
        <v>204.7</v>
      </c>
      <c r="E32" s="13">
        <f t="shared" si="10"/>
        <v>614.09999999999991</v>
      </c>
      <c r="F32" s="15">
        <f>D32*12</f>
        <v>2456.3999999999996</v>
      </c>
      <c r="N32" s="97"/>
      <c r="O32" s="97"/>
      <c r="P32" s="97"/>
      <c r="Q32" s="97"/>
      <c r="R32" s="97"/>
      <c r="S32" s="97"/>
      <c r="T32" s="97"/>
    </row>
    <row r="33" spans="1:20" ht="15" x14ac:dyDescent="0.25">
      <c r="A33" s="12" t="s">
        <v>203</v>
      </c>
      <c r="B33" s="48" t="s">
        <v>66</v>
      </c>
      <c r="C33" s="13">
        <f t="shared" si="9"/>
        <v>28.696153846153841</v>
      </c>
      <c r="D33" s="14">
        <v>124.35</v>
      </c>
      <c r="E33" s="13">
        <f t="shared" si="10"/>
        <v>373.04999999999995</v>
      </c>
      <c r="F33" s="15">
        <f>D33*12</f>
        <v>1492.1999999999998</v>
      </c>
      <c r="N33" s="97"/>
      <c r="O33" s="97"/>
      <c r="P33" s="97"/>
      <c r="Q33" s="97"/>
      <c r="R33" s="97"/>
      <c r="S33" s="97"/>
      <c r="T33" s="97"/>
    </row>
    <row r="34" spans="1:20" ht="15" x14ac:dyDescent="0.25">
      <c r="A34" s="25" t="s">
        <v>47</v>
      </c>
      <c r="B34" s="48" t="s">
        <v>66</v>
      </c>
      <c r="C34" s="17">
        <f>F34/52</f>
        <v>7.6923076923076925</v>
      </c>
      <c r="D34" s="17">
        <f>F34/12</f>
        <v>33.333333333333336</v>
      </c>
      <c r="E34" s="17">
        <f>F34/4</f>
        <v>100</v>
      </c>
      <c r="F34" s="14">
        <v>400</v>
      </c>
      <c r="N34" s="97"/>
      <c r="O34" s="97"/>
      <c r="P34" s="97"/>
      <c r="Q34" s="97"/>
      <c r="R34" s="97"/>
      <c r="S34" s="97"/>
      <c r="T34" s="97"/>
    </row>
    <row r="35" spans="1:20" ht="15" x14ac:dyDescent="0.25">
      <c r="A35" s="25" t="s">
        <v>48</v>
      </c>
      <c r="B35" s="48" t="s">
        <v>66</v>
      </c>
      <c r="C35" s="17">
        <f>F35/52</f>
        <v>19.23076923076923</v>
      </c>
      <c r="D35" s="17">
        <f>F35/12</f>
        <v>83.333333333333329</v>
      </c>
      <c r="E35" s="17">
        <f>F35/4</f>
        <v>250</v>
      </c>
      <c r="F35" s="14">
        <v>1000</v>
      </c>
      <c r="N35" s="97"/>
      <c r="O35" s="97"/>
      <c r="P35" s="97"/>
      <c r="Q35" s="97"/>
      <c r="R35" s="97"/>
      <c r="S35" s="97"/>
      <c r="T35" s="97"/>
    </row>
    <row r="36" spans="1:20" ht="15" x14ac:dyDescent="0.25">
      <c r="A36" s="25" t="s">
        <v>207</v>
      </c>
      <c r="B36" s="48" t="s">
        <v>66</v>
      </c>
      <c r="C36" s="13">
        <f>(D36*12)/52</f>
        <v>0</v>
      </c>
      <c r="D36" s="14">
        <v>0</v>
      </c>
      <c r="E36" s="13">
        <f>D36*3</f>
        <v>0</v>
      </c>
      <c r="F36" s="15">
        <f>D36*12</f>
        <v>0</v>
      </c>
      <c r="N36" s="97"/>
      <c r="O36" s="97"/>
      <c r="P36" s="97"/>
      <c r="Q36" s="97"/>
      <c r="R36" s="97"/>
      <c r="S36" s="97"/>
      <c r="T36" s="97"/>
    </row>
    <row r="37" spans="1:20" ht="15" x14ac:dyDescent="0.25">
      <c r="A37" s="59" t="s">
        <v>208</v>
      </c>
      <c r="B37" s="48" t="s">
        <v>66</v>
      </c>
      <c r="C37" s="64">
        <v>0</v>
      </c>
      <c r="D37" s="60">
        <f>(C37*52)/12</f>
        <v>0</v>
      </c>
      <c r="E37" s="60">
        <f>C37*13</f>
        <v>0</v>
      </c>
      <c r="F37" s="61">
        <f>D37*12</f>
        <v>0</v>
      </c>
      <c r="N37" s="97"/>
      <c r="O37" s="97"/>
      <c r="P37" s="97"/>
      <c r="Q37" s="97"/>
      <c r="R37" s="97"/>
      <c r="S37" s="97"/>
      <c r="T37" s="97"/>
    </row>
    <row r="38" spans="1:20" ht="15" x14ac:dyDescent="0.25">
      <c r="A38" s="62"/>
      <c r="B38" s="62"/>
      <c r="C38" s="42"/>
      <c r="D38" s="42"/>
      <c r="E38" s="42"/>
      <c r="F38" s="42"/>
      <c r="N38" s="97"/>
      <c r="O38" s="97"/>
      <c r="P38" s="97"/>
      <c r="Q38" s="97"/>
      <c r="R38" s="97"/>
      <c r="S38" s="97"/>
      <c r="T38" s="97"/>
    </row>
    <row r="39" spans="1:20" ht="15" x14ac:dyDescent="0.25">
      <c r="A39" s="12" t="s">
        <v>60</v>
      </c>
      <c r="B39" s="35" t="s">
        <v>5</v>
      </c>
      <c r="C39" s="17">
        <f>F39/52</f>
        <v>9.615384615384615</v>
      </c>
      <c r="D39" s="17">
        <f>F39/12</f>
        <v>41.666666666666664</v>
      </c>
      <c r="E39" s="17">
        <f>F39/4</f>
        <v>125</v>
      </c>
      <c r="F39" s="14">
        <v>500</v>
      </c>
      <c r="N39" s="97"/>
      <c r="O39" s="97"/>
      <c r="P39" s="97"/>
      <c r="Q39" s="97"/>
      <c r="R39" s="97"/>
      <c r="S39" s="97"/>
      <c r="T39" s="97"/>
    </row>
    <row r="40" spans="1:20" ht="15" x14ac:dyDescent="0.25">
      <c r="A40" s="12" t="s">
        <v>41</v>
      </c>
      <c r="B40" s="35" t="s">
        <v>5</v>
      </c>
      <c r="C40" s="17">
        <f>F40/52</f>
        <v>0.96153846153846156</v>
      </c>
      <c r="D40" s="17">
        <f>F40/12</f>
        <v>4.166666666666667</v>
      </c>
      <c r="E40" s="17">
        <f>F40/4</f>
        <v>12.5</v>
      </c>
      <c r="F40" s="14">
        <v>50</v>
      </c>
      <c r="N40" s="97"/>
      <c r="O40" s="97"/>
      <c r="P40" s="97"/>
      <c r="Q40" s="97"/>
      <c r="R40" s="97"/>
      <c r="S40" s="97"/>
      <c r="T40" s="97"/>
    </row>
    <row r="41" spans="1:20" ht="15" x14ac:dyDescent="0.25">
      <c r="A41" s="12" t="s">
        <v>42</v>
      </c>
      <c r="B41" s="35" t="s">
        <v>5</v>
      </c>
      <c r="C41" s="17">
        <f>F41/52</f>
        <v>14.423076923076923</v>
      </c>
      <c r="D41" s="17">
        <f>F41/12</f>
        <v>62.5</v>
      </c>
      <c r="E41" s="17">
        <f>F41/4</f>
        <v>187.5</v>
      </c>
      <c r="F41" s="14">
        <v>750</v>
      </c>
    </row>
    <row r="42" spans="1:20" ht="15" x14ac:dyDescent="0.25">
      <c r="A42" s="12" t="s">
        <v>43</v>
      </c>
      <c r="B42" s="35" t="s">
        <v>5</v>
      </c>
      <c r="C42" s="17">
        <f>F42/52</f>
        <v>2.3076923076923075</v>
      </c>
      <c r="D42" s="17">
        <f>F42/12</f>
        <v>10</v>
      </c>
      <c r="E42" s="17">
        <f>F42/4</f>
        <v>30</v>
      </c>
      <c r="F42" s="14">
        <v>120</v>
      </c>
    </row>
    <row r="43" spans="1:20" ht="15" x14ac:dyDescent="0.25">
      <c r="A43" s="12" t="s">
        <v>68</v>
      </c>
      <c r="B43" s="35" t="s">
        <v>5</v>
      </c>
      <c r="C43" s="15">
        <f>E43/13</f>
        <v>34.615384615384613</v>
      </c>
      <c r="D43" s="15">
        <f>(E43*4)/12</f>
        <v>150</v>
      </c>
      <c r="E43" s="14">
        <v>450</v>
      </c>
      <c r="F43" s="15">
        <f>E43*4</f>
        <v>1800</v>
      </c>
    </row>
    <row r="44" spans="1:20" ht="15" x14ac:dyDescent="0.25">
      <c r="A44" s="63" t="s">
        <v>29</v>
      </c>
      <c r="B44" s="35" t="s">
        <v>6</v>
      </c>
      <c r="C44" s="64">
        <v>0</v>
      </c>
      <c r="D44" s="60">
        <f>(C44*52)/12</f>
        <v>0</v>
      </c>
      <c r="E44" s="60">
        <f>C44*13</f>
        <v>0</v>
      </c>
      <c r="F44" s="61">
        <f>D44*12</f>
        <v>0</v>
      </c>
    </row>
    <row r="45" spans="1:20" ht="15" x14ac:dyDescent="0.25">
      <c r="A45" s="65"/>
      <c r="B45" s="65"/>
      <c r="C45" s="42"/>
      <c r="D45" s="42"/>
      <c r="E45" s="42"/>
      <c r="F45" s="42"/>
    </row>
    <row r="46" spans="1:20" ht="15" x14ac:dyDescent="0.25">
      <c r="A46" s="12" t="s">
        <v>209</v>
      </c>
      <c r="B46" s="36" t="s">
        <v>7</v>
      </c>
      <c r="C46" s="13">
        <f>(D46*12)/52</f>
        <v>9.2307692307692299</v>
      </c>
      <c r="D46" s="21">
        <v>40</v>
      </c>
      <c r="E46" s="13">
        <f>D46*3</f>
        <v>120</v>
      </c>
      <c r="F46" s="15">
        <f>D46*12</f>
        <v>480</v>
      </c>
    </row>
    <row r="47" spans="1:20" ht="15" x14ac:dyDescent="0.25">
      <c r="A47" s="12" t="s">
        <v>210</v>
      </c>
      <c r="B47" s="36" t="s">
        <v>7</v>
      </c>
      <c r="C47" s="13">
        <f>(D47*12)/52</f>
        <v>9.2307692307692299</v>
      </c>
      <c r="D47" s="21">
        <v>40</v>
      </c>
      <c r="E47" s="13">
        <f>D47*3</f>
        <v>120</v>
      </c>
      <c r="F47" s="15">
        <f>D47*12</f>
        <v>480</v>
      </c>
    </row>
    <row r="48" spans="1:20" ht="15" x14ac:dyDescent="0.25">
      <c r="A48" s="23" t="s">
        <v>211</v>
      </c>
      <c r="B48" s="36" t="s">
        <v>7</v>
      </c>
      <c r="C48" s="24">
        <f>E48/13</f>
        <v>3.8461538461538463</v>
      </c>
      <c r="D48" s="24">
        <f>(E48*4)/12</f>
        <v>16.666666666666668</v>
      </c>
      <c r="E48" s="21">
        <v>50</v>
      </c>
      <c r="F48" s="22">
        <f>D48*12</f>
        <v>200</v>
      </c>
      <c r="M48" s="101"/>
    </row>
    <row r="49" spans="1:6" ht="15" x14ac:dyDescent="0.25">
      <c r="A49" s="62"/>
      <c r="B49" s="62"/>
      <c r="C49" s="42"/>
      <c r="D49" s="42"/>
      <c r="E49" s="42"/>
      <c r="F49" s="42"/>
    </row>
    <row r="50" spans="1:6" ht="15" x14ac:dyDescent="0.25">
      <c r="A50" s="12" t="s">
        <v>49</v>
      </c>
      <c r="B50" s="37" t="s">
        <v>8</v>
      </c>
      <c r="C50" s="17">
        <f t="shared" ref="C50:C56" si="11">F50/52</f>
        <v>3.8461538461538463</v>
      </c>
      <c r="D50" s="17">
        <f t="shared" ref="D50:D56" si="12">F50/12</f>
        <v>16.666666666666668</v>
      </c>
      <c r="E50" s="17">
        <f t="shared" ref="E50:E56" si="13">F50/4</f>
        <v>50</v>
      </c>
      <c r="F50" s="26">
        <v>200</v>
      </c>
    </row>
    <row r="51" spans="1:6" ht="15" x14ac:dyDescent="0.25">
      <c r="A51" s="12" t="s">
        <v>50</v>
      </c>
      <c r="B51" s="37" t="s">
        <v>8</v>
      </c>
      <c r="C51" s="17">
        <f t="shared" si="11"/>
        <v>3.8461538461538463</v>
      </c>
      <c r="D51" s="17">
        <f t="shared" si="12"/>
        <v>16.666666666666668</v>
      </c>
      <c r="E51" s="17">
        <f t="shared" si="13"/>
        <v>50</v>
      </c>
      <c r="F51" s="26">
        <v>200</v>
      </c>
    </row>
    <row r="52" spans="1:6" ht="15" x14ac:dyDescent="0.25">
      <c r="A52" s="12" t="s">
        <v>51</v>
      </c>
      <c r="B52" s="37" t="s">
        <v>8</v>
      </c>
      <c r="C52" s="17">
        <f t="shared" si="11"/>
        <v>3.8461538461538463</v>
      </c>
      <c r="D52" s="17">
        <f t="shared" si="12"/>
        <v>16.666666666666668</v>
      </c>
      <c r="E52" s="17">
        <f t="shared" si="13"/>
        <v>50</v>
      </c>
      <c r="F52" s="99">
        <v>200</v>
      </c>
    </row>
    <row r="53" spans="1:6" ht="15" x14ac:dyDescent="0.25">
      <c r="A53" s="12" t="s">
        <v>52</v>
      </c>
      <c r="B53" s="37" t="s">
        <v>8</v>
      </c>
      <c r="C53" s="17">
        <f t="shared" si="11"/>
        <v>3.8461538461538463</v>
      </c>
      <c r="D53" s="17">
        <f t="shared" si="12"/>
        <v>16.666666666666668</v>
      </c>
      <c r="E53" s="17">
        <f t="shared" si="13"/>
        <v>50</v>
      </c>
      <c r="F53" s="26">
        <v>200</v>
      </c>
    </row>
    <row r="54" spans="1:6" ht="15" x14ac:dyDescent="0.25">
      <c r="A54" s="12" t="s">
        <v>53</v>
      </c>
      <c r="B54" s="37" t="s">
        <v>8</v>
      </c>
      <c r="C54" s="17">
        <f t="shared" si="11"/>
        <v>3.8461538461538463</v>
      </c>
      <c r="D54" s="17">
        <f t="shared" si="12"/>
        <v>16.666666666666668</v>
      </c>
      <c r="E54" s="17">
        <f t="shared" si="13"/>
        <v>50</v>
      </c>
      <c r="F54" s="26">
        <v>200</v>
      </c>
    </row>
    <row r="55" spans="1:6" ht="15" x14ac:dyDescent="0.25">
      <c r="A55" s="12" t="s">
        <v>196</v>
      </c>
      <c r="B55" s="37" t="s">
        <v>8</v>
      </c>
      <c r="C55" s="17">
        <f t="shared" si="11"/>
        <v>0</v>
      </c>
      <c r="D55" s="17">
        <f t="shared" si="12"/>
        <v>0</v>
      </c>
      <c r="E55" s="17">
        <f t="shared" si="13"/>
        <v>0</v>
      </c>
      <c r="F55" s="26">
        <v>0</v>
      </c>
    </row>
    <row r="56" spans="1:6" ht="15" x14ac:dyDescent="0.25">
      <c r="A56" s="12" t="s">
        <v>39</v>
      </c>
      <c r="B56" s="37" t="s">
        <v>8</v>
      </c>
      <c r="C56" s="17">
        <f t="shared" si="11"/>
        <v>0</v>
      </c>
      <c r="D56" s="17">
        <f t="shared" si="12"/>
        <v>0</v>
      </c>
      <c r="E56" s="17">
        <f t="shared" si="13"/>
        <v>0</v>
      </c>
      <c r="F56" s="26">
        <v>0</v>
      </c>
    </row>
    <row r="57" spans="1:6" ht="15" x14ac:dyDescent="0.25">
      <c r="A57" s="62"/>
      <c r="B57" s="62"/>
      <c r="C57" s="42"/>
      <c r="D57" s="42"/>
      <c r="E57" s="42"/>
      <c r="F57" s="42"/>
    </row>
    <row r="58" spans="1:6" ht="15" x14ac:dyDescent="0.25">
      <c r="A58" s="12" t="s">
        <v>90</v>
      </c>
      <c r="B58" s="2" t="s">
        <v>9</v>
      </c>
      <c r="C58" s="17">
        <f>F58/52</f>
        <v>0</v>
      </c>
      <c r="D58" s="17">
        <f>F58/12</f>
        <v>0</v>
      </c>
      <c r="E58" s="17">
        <f>F58/4</f>
        <v>0</v>
      </c>
      <c r="F58" s="99">
        <v>0</v>
      </c>
    </row>
    <row r="59" spans="1:6" ht="15" x14ac:dyDescent="0.25">
      <c r="A59" s="12" t="s">
        <v>212</v>
      </c>
      <c r="B59" s="2" t="s">
        <v>9</v>
      </c>
      <c r="C59" s="17">
        <f>F59/52</f>
        <v>48.07692307692308</v>
      </c>
      <c r="D59" s="17">
        <f>F59/12</f>
        <v>208.33333333333334</v>
      </c>
      <c r="E59" s="17">
        <f>F59/4</f>
        <v>625</v>
      </c>
      <c r="F59" s="26">
        <v>2500</v>
      </c>
    </row>
    <row r="60" spans="1:6" ht="15" x14ac:dyDescent="0.25">
      <c r="A60" s="12" t="s">
        <v>213</v>
      </c>
      <c r="B60" s="2" t="s">
        <v>9</v>
      </c>
      <c r="C60" s="17">
        <f>F60/52</f>
        <v>48.07692307692308</v>
      </c>
      <c r="D60" s="17">
        <f>F60/12</f>
        <v>208.33333333333334</v>
      </c>
      <c r="E60" s="17">
        <f>F60/4</f>
        <v>625</v>
      </c>
      <c r="F60" s="26">
        <v>2500</v>
      </c>
    </row>
    <row r="61" spans="1:6" ht="15" x14ac:dyDescent="0.25">
      <c r="A61" s="12" t="s">
        <v>69</v>
      </c>
      <c r="B61" s="2" t="s">
        <v>9</v>
      </c>
      <c r="C61" s="17">
        <f>F61/52</f>
        <v>0</v>
      </c>
      <c r="D61" s="17">
        <f>F61/12</f>
        <v>0</v>
      </c>
      <c r="E61" s="17">
        <f>F61/4</f>
        <v>0</v>
      </c>
      <c r="F61" s="26">
        <v>0</v>
      </c>
    </row>
    <row r="62" spans="1:6" ht="15" x14ac:dyDescent="0.25">
      <c r="A62" s="65"/>
      <c r="B62" s="66"/>
      <c r="C62" s="42"/>
      <c r="D62" s="42"/>
      <c r="E62" s="42"/>
      <c r="F62" s="67"/>
    </row>
    <row r="63" spans="1:6" ht="15" x14ac:dyDescent="0.25">
      <c r="A63" s="65"/>
      <c r="B63" s="66"/>
      <c r="C63" s="42"/>
      <c r="D63" s="42"/>
      <c r="E63" s="42"/>
      <c r="F63" s="67"/>
    </row>
    <row r="64" spans="1:6" ht="13.8" x14ac:dyDescent="0.25">
      <c r="A64" s="45" t="s">
        <v>215</v>
      </c>
      <c r="B64" s="53"/>
      <c r="C64" s="11" t="s">
        <v>16</v>
      </c>
      <c r="D64" s="11" t="s">
        <v>17</v>
      </c>
      <c r="E64" s="11" t="s">
        <v>18</v>
      </c>
      <c r="F64" s="11" t="s">
        <v>19</v>
      </c>
    </row>
    <row r="65" spans="1:10" ht="15" x14ac:dyDescent="0.25">
      <c r="A65" s="12" t="s">
        <v>28</v>
      </c>
      <c r="B65" s="38" t="s">
        <v>10</v>
      </c>
      <c r="C65" s="85">
        <v>625</v>
      </c>
      <c r="D65" s="15">
        <f>(C65*52)/12</f>
        <v>2708.3333333333335</v>
      </c>
      <c r="E65" s="15">
        <f>C65*13</f>
        <v>8125</v>
      </c>
      <c r="F65" s="17">
        <f>D65*12</f>
        <v>32500</v>
      </c>
      <c r="G65" s="7" t="s">
        <v>91</v>
      </c>
    </row>
    <row r="66" spans="1:10" ht="15" x14ac:dyDescent="0.25">
      <c r="A66" s="12" t="s">
        <v>30</v>
      </c>
      <c r="B66" s="38" t="s">
        <v>10</v>
      </c>
      <c r="C66" s="17">
        <f>F66/52</f>
        <v>105.76923076923077</v>
      </c>
      <c r="D66" s="17">
        <f>F66/12</f>
        <v>458.33333333333331</v>
      </c>
      <c r="E66" s="17">
        <f>F66/4</f>
        <v>1375</v>
      </c>
      <c r="F66" s="82">
        <v>5500</v>
      </c>
    </row>
    <row r="67" spans="1:10" ht="15" x14ac:dyDescent="0.25">
      <c r="A67" s="12" t="s">
        <v>31</v>
      </c>
      <c r="B67" s="38" t="s">
        <v>10</v>
      </c>
      <c r="C67" s="17">
        <f>F67/52</f>
        <v>0</v>
      </c>
      <c r="D67" s="17">
        <f>F67/12</f>
        <v>0</v>
      </c>
      <c r="E67" s="17">
        <f>F67/4</f>
        <v>0</v>
      </c>
      <c r="F67" s="14">
        <v>0</v>
      </c>
      <c r="G67" s="7" t="s">
        <v>216</v>
      </c>
    </row>
    <row r="68" spans="1:10" ht="15" x14ac:dyDescent="0.25">
      <c r="A68" s="12" t="s">
        <v>32</v>
      </c>
      <c r="B68" s="38" t="s">
        <v>10</v>
      </c>
      <c r="C68" s="13">
        <f>(D68*12)/52</f>
        <v>0</v>
      </c>
      <c r="D68" s="14">
        <v>0</v>
      </c>
      <c r="E68" s="13">
        <f>D68*3</f>
        <v>0</v>
      </c>
      <c r="F68" s="15">
        <f>D68*12</f>
        <v>0</v>
      </c>
    </row>
    <row r="69" spans="1:10" ht="15" x14ac:dyDescent="0.25">
      <c r="A69" s="45" t="s">
        <v>217</v>
      </c>
      <c r="B69" s="62"/>
      <c r="C69" s="42"/>
      <c r="D69" s="42"/>
      <c r="E69" s="42"/>
      <c r="F69" s="42"/>
    </row>
    <row r="70" spans="1:10" ht="15" x14ac:dyDescent="0.25">
      <c r="A70" s="12" t="s">
        <v>33</v>
      </c>
      <c r="B70" s="38" t="s">
        <v>214</v>
      </c>
      <c r="C70" s="15">
        <f>E70/13</f>
        <v>32.307692307692307</v>
      </c>
      <c r="D70" s="15">
        <f>(E70*4)/12</f>
        <v>140</v>
      </c>
      <c r="E70" s="82">
        <v>420</v>
      </c>
      <c r="F70" s="15">
        <f t="shared" ref="F70:F76" si="14">D70*12</f>
        <v>1680</v>
      </c>
    </row>
    <row r="71" spans="1:10" ht="15" x14ac:dyDescent="0.25">
      <c r="A71" s="12" t="s">
        <v>35</v>
      </c>
      <c r="B71" s="38" t="s">
        <v>214</v>
      </c>
      <c r="C71" s="15">
        <f>E71/13</f>
        <v>19.23076923076923</v>
      </c>
      <c r="D71" s="15">
        <f>(E71*4)/12</f>
        <v>83.333333333333329</v>
      </c>
      <c r="E71" s="82">
        <v>250</v>
      </c>
      <c r="F71" s="15">
        <f t="shared" si="14"/>
        <v>1000</v>
      </c>
    </row>
    <row r="72" spans="1:10" ht="15" x14ac:dyDescent="0.25">
      <c r="A72" s="12" t="s">
        <v>36</v>
      </c>
      <c r="B72" s="38" t="s">
        <v>214</v>
      </c>
      <c r="C72" s="64">
        <v>120</v>
      </c>
      <c r="D72" s="60">
        <f>(C72*52)/12</f>
        <v>520</v>
      </c>
      <c r="E72" s="60">
        <f>C72*13</f>
        <v>1560</v>
      </c>
      <c r="F72" s="61">
        <f t="shared" si="14"/>
        <v>6240</v>
      </c>
      <c r="I72" s="9"/>
      <c r="J72" s="9"/>
    </row>
    <row r="73" spans="1:10" ht="15" x14ac:dyDescent="0.25">
      <c r="A73" s="12" t="s">
        <v>37</v>
      </c>
      <c r="B73" s="38" t="s">
        <v>214</v>
      </c>
      <c r="C73" s="15">
        <f>E73/13</f>
        <v>3.8461538461538463</v>
      </c>
      <c r="D73" s="15">
        <f>(E73*4)/12</f>
        <v>16.666666666666668</v>
      </c>
      <c r="E73" s="82">
        <v>50</v>
      </c>
      <c r="F73" s="15">
        <f t="shared" si="14"/>
        <v>200</v>
      </c>
    </row>
    <row r="74" spans="1:10" ht="15" x14ac:dyDescent="0.25">
      <c r="A74" s="12" t="s">
        <v>201</v>
      </c>
      <c r="B74" s="38" t="s">
        <v>214</v>
      </c>
      <c r="C74" s="13">
        <f>(D74*12)/52</f>
        <v>11.538461538461538</v>
      </c>
      <c r="D74" s="14">
        <v>50</v>
      </c>
      <c r="E74" s="13">
        <f>D74*3</f>
        <v>150</v>
      </c>
      <c r="F74" s="15">
        <f t="shared" si="14"/>
        <v>600</v>
      </c>
    </row>
    <row r="75" spans="1:10" ht="15" x14ac:dyDescent="0.25">
      <c r="A75" s="12" t="s">
        <v>206</v>
      </c>
      <c r="B75" s="38" t="s">
        <v>214</v>
      </c>
      <c r="C75" s="13">
        <f>(D75*12)/52</f>
        <v>11.538461538461538</v>
      </c>
      <c r="D75" s="14">
        <v>50</v>
      </c>
      <c r="E75" s="13">
        <f>D75*3</f>
        <v>150</v>
      </c>
      <c r="F75" s="15">
        <f t="shared" si="14"/>
        <v>600</v>
      </c>
    </row>
    <row r="76" spans="1:10" ht="15" x14ac:dyDescent="0.25">
      <c r="A76" s="12" t="s">
        <v>38</v>
      </c>
      <c r="B76" s="38" t="s">
        <v>214</v>
      </c>
      <c r="C76" s="13">
        <f>(D76*12)/52</f>
        <v>18.46153846153846</v>
      </c>
      <c r="D76" s="14">
        <v>80</v>
      </c>
      <c r="E76" s="13">
        <f>D76*3</f>
        <v>240</v>
      </c>
      <c r="F76" s="15">
        <f t="shared" si="14"/>
        <v>960</v>
      </c>
    </row>
    <row r="77" spans="1:10" ht="15" x14ac:dyDescent="0.25">
      <c r="A77" s="12" t="s">
        <v>34</v>
      </c>
      <c r="B77" s="38" t="s">
        <v>214</v>
      </c>
      <c r="C77" s="17">
        <f>F77/52</f>
        <v>5.7692307692307692</v>
      </c>
      <c r="D77" s="17">
        <f>F77/12</f>
        <v>25</v>
      </c>
      <c r="E77" s="17">
        <f>F77/4</f>
        <v>75</v>
      </c>
      <c r="F77" s="14">
        <v>300</v>
      </c>
    </row>
    <row r="78" spans="1:10" ht="15" x14ac:dyDescent="0.25">
      <c r="A78" s="12" t="s">
        <v>218</v>
      </c>
      <c r="B78" s="38" t="s">
        <v>214</v>
      </c>
      <c r="C78" s="64">
        <v>70</v>
      </c>
      <c r="D78" s="60">
        <f>(C78*52)/12</f>
        <v>303.33333333333331</v>
      </c>
      <c r="E78" s="60">
        <f>C78*13</f>
        <v>910</v>
      </c>
      <c r="F78" s="61">
        <f>D78*12</f>
        <v>3640</v>
      </c>
    </row>
    <row r="79" spans="1:10" ht="15" x14ac:dyDescent="0.25">
      <c r="A79" s="12"/>
      <c r="B79" s="38" t="s">
        <v>214</v>
      </c>
      <c r="C79" s="13">
        <f>(D79*12)/52</f>
        <v>0</v>
      </c>
      <c r="D79" s="14">
        <v>0</v>
      </c>
      <c r="E79" s="13">
        <f>D79*3</f>
        <v>0</v>
      </c>
      <c r="F79" s="15">
        <f>D79*12</f>
        <v>0</v>
      </c>
    </row>
    <row r="80" spans="1:10" ht="15" x14ac:dyDescent="0.25">
      <c r="A80" s="12" t="s">
        <v>219</v>
      </c>
      <c r="B80" s="38" t="s">
        <v>214</v>
      </c>
      <c r="C80" s="17">
        <f>F80/52</f>
        <v>15.384615384615385</v>
      </c>
      <c r="D80" s="17">
        <f>F80/12</f>
        <v>66.666666666666671</v>
      </c>
      <c r="E80" s="17">
        <f>F80/4</f>
        <v>200</v>
      </c>
      <c r="F80" s="14">
        <v>800</v>
      </c>
    </row>
    <row r="81" spans="1:13" ht="15" x14ac:dyDescent="0.25">
      <c r="A81" s="12" t="s">
        <v>220</v>
      </c>
      <c r="B81" s="38" t="s">
        <v>214</v>
      </c>
      <c r="C81" s="17">
        <f>F81/52</f>
        <v>15.384615384615385</v>
      </c>
      <c r="D81" s="17">
        <f>F81/12</f>
        <v>66.666666666666671</v>
      </c>
      <c r="E81" s="17">
        <f>F81/4</f>
        <v>200</v>
      </c>
      <c r="F81" s="14">
        <v>800</v>
      </c>
    </row>
    <row r="82" spans="1:13" ht="15" x14ac:dyDescent="0.25">
      <c r="A82" s="12" t="s">
        <v>221</v>
      </c>
      <c r="B82" s="38" t="s">
        <v>214</v>
      </c>
      <c r="C82" s="17">
        <f>F82/52</f>
        <v>15.384615384615385</v>
      </c>
      <c r="D82" s="17">
        <f>F82/12</f>
        <v>66.666666666666671</v>
      </c>
      <c r="E82" s="17">
        <f>F82/4</f>
        <v>200</v>
      </c>
      <c r="F82" s="14">
        <v>800</v>
      </c>
    </row>
    <row r="83" spans="1:13" ht="15" x14ac:dyDescent="0.25">
      <c r="A83" s="12" t="s">
        <v>225</v>
      </c>
      <c r="B83" s="38" t="s">
        <v>214</v>
      </c>
      <c r="C83" s="17">
        <f>F83/52</f>
        <v>9.615384615384615</v>
      </c>
      <c r="D83" s="17">
        <f>F83/12</f>
        <v>41.666666666666664</v>
      </c>
      <c r="E83" s="17">
        <f>F83/4</f>
        <v>125</v>
      </c>
      <c r="F83" s="14">
        <v>500</v>
      </c>
    </row>
    <row r="84" spans="1:13" ht="15" x14ac:dyDescent="0.25">
      <c r="A84" s="62"/>
      <c r="B84" s="62"/>
      <c r="C84" s="42"/>
      <c r="D84" s="42"/>
      <c r="E84" s="42"/>
      <c r="F84" s="42"/>
      <c r="H84" s="9"/>
      <c r="I84" s="9"/>
      <c r="J84" s="9"/>
      <c r="K84" s="9"/>
      <c r="L84" s="9"/>
      <c r="M84" s="9"/>
    </row>
    <row r="85" spans="1:13" ht="13.8" x14ac:dyDescent="0.25">
      <c r="A85" s="45" t="s">
        <v>71</v>
      </c>
      <c r="B85" s="53"/>
      <c r="C85" s="11" t="s">
        <v>16</v>
      </c>
      <c r="D85" s="11" t="s">
        <v>17</v>
      </c>
      <c r="E85" s="11" t="s">
        <v>18</v>
      </c>
      <c r="F85" s="11" t="s">
        <v>19</v>
      </c>
      <c r="H85" s="9"/>
      <c r="I85" s="9"/>
      <c r="J85" s="9"/>
      <c r="K85" s="9"/>
      <c r="L85" s="9"/>
      <c r="M85" s="9"/>
    </row>
    <row r="86" spans="1:13" ht="15" x14ac:dyDescent="0.25">
      <c r="A86" s="12" t="s">
        <v>59</v>
      </c>
      <c r="B86" s="50" t="s">
        <v>44</v>
      </c>
      <c r="C86" s="14">
        <v>40</v>
      </c>
      <c r="D86" s="15">
        <f t="shared" ref="D86:D93" si="15">(C86*52)/12</f>
        <v>173.33333333333334</v>
      </c>
      <c r="E86" s="15">
        <f t="shared" ref="E86:E93" si="16">C86*13</f>
        <v>520</v>
      </c>
      <c r="F86" s="17">
        <f t="shared" ref="F86:F93" si="17">D86*12</f>
        <v>2080</v>
      </c>
      <c r="H86" s="9"/>
      <c r="I86" s="9"/>
      <c r="J86" s="9"/>
      <c r="K86" s="9"/>
      <c r="L86" s="9"/>
      <c r="M86" s="9"/>
    </row>
    <row r="87" spans="1:13" ht="15" x14ac:dyDescent="0.25">
      <c r="A87" s="12" t="s">
        <v>58</v>
      </c>
      <c r="B87" s="50" t="s">
        <v>44</v>
      </c>
      <c r="C87" s="13">
        <f>(D87*12)/52</f>
        <v>46.153846153846153</v>
      </c>
      <c r="D87" s="14">
        <v>200</v>
      </c>
      <c r="E87" s="13">
        <f>D87*3</f>
        <v>600</v>
      </c>
      <c r="F87" s="15">
        <f t="shared" si="17"/>
        <v>2400</v>
      </c>
      <c r="I87" s="9"/>
      <c r="J87" s="9"/>
      <c r="K87" s="9"/>
      <c r="L87" s="9"/>
      <c r="M87" s="9"/>
    </row>
    <row r="88" spans="1:13" ht="15" x14ac:dyDescent="0.25">
      <c r="A88" s="12" t="s">
        <v>222</v>
      </c>
      <c r="B88" s="50" t="s">
        <v>44</v>
      </c>
      <c r="C88" s="82">
        <v>25</v>
      </c>
      <c r="D88" s="15">
        <f t="shared" si="15"/>
        <v>108.33333333333333</v>
      </c>
      <c r="E88" s="15">
        <f t="shared" si="16"/>
        <v>325</v>
      </c>
      <c r="F88" s="17">
        <f t="shared" si="17"/>
        <v>1300</v>
      </c>
    </row>
    <row r="89" spans="1:13" ht="15" x14ac:dyDescent="0.25">
      <c r="A89" s="12" t="s">
        <v>204</v>
      </c>
      <c r="B89" s="50" t="s">
        <v>44</v>
      </c>
      <c r="C89" s="82">
        <v>20</v>
      </c>
      <c r="D89" s="15">
        <f t="shared" si="15"/>
        <v>86.666666666666671</v>
      </c>
      <c r="E89" s="15">
        <f t="shared" si="16"/>
        <v>260</v>
      </c>
      <c r="F89" s="17">
        <f t="shared" si="17"/>
        <v>1040</v>
      </c>
      <c r="I89" s="9"/>
      <c r="J89" s="9"/>
      <c r="K89" s="9"/>
      <c r="L89" s="9"/>
      <c r="M89" s="9"/>
    </row>
    <row r="90" spans="1:13" ht="15" x14ac:dyDescent="0.25">
      <c r="A90" s="12" t="s">
        <v>21</v>
      </c>
      <c r="B90" s="50" t="s">
        <v>21</v>
      </c>
      <c r="C90" s="82">
        <v>100</v>
      </c>
      <c r="D90" s="15">
        <f t="shared" si="15"/>
        <v>433.33333333333331</v>
      </c>
      <c r="E90" s="15">
        <f t="shared" si="16"/>
        <v>1300</v>
      </c>
      <c r="F90" s="17">
        <f t="shared" si="17"/>
        <v>5200</v>
      </c>
      <c r="H90" s="9"/>
      <c r="I90" s="9"/>
      <c r="J90" s="9"/>
      <c r="K90" s="9"/>
      <c r="L90" s="9"/>
      <c r="M90" s="9"/>
    </row>
    <row r="91" spans="1:13" ht="15" x14ac:dyDescent="0.25">
      <c r="A91" s="12" t="s">
        <v>40</v>
      </c>
      <c r="B91" s="50" t="s">
        <v>70</v>
      </c>
      <c r="C91" s="14">
        <v>45</v>
      </c>
      <c r="D91" s="15">
        <f t="shared" si="15"/>
        <v>195</v>
      </c>
      <c r="E91" s="15">
        <f t="shared" si="16"/>
        <v>585</v>
      </c>
      <c r="F91" s="17">
        <f t="shared" si="17"/>
        <v>2340</v>
      </c>
      <c r="I91" s="9"/>
      <c r="J91" s="9"/>
      <c r="K91" s="9"/>
      <c r="L91" s="9"/>
      <c r="M91" s="9"/>
    </row>
    <row r="92" spans="1:13" ht="15" x14ac:dyDescent="0.25">
      <c r="A92" s="12" t="s">
        <v>223</v>
      </c>
      <c r="B92" s="50" t="s">
        <v>70</v>
      </c>
      <c r="C92" s="82">
        <v>40</v>
      </c>
      <c r="D92" s="15">
        <f t="shared" si="15"/>
        <v>173.33333333333334</v>
      </c>
      <c r="E92" s="15">
        <f t="shared" si="16"/>
        <v>520</v>
      </c>
      <c r="F92" s="17">
        <f t="shared" si="17"/>
        <v>2080</v>
      </c>
    </row>
    <row r="93" spans="1:13" ht="15" x14ac:dyDescent="0.25">
      <c r="A93" s="12" t="s">
        <v>224</v>
      </c>
      <c r="B93" s="50" t="s">
        <v>70</v>
      </c>
      <c r="C93" s="14">
        <v>40</v>
      </c>
      <c r="D93" s="15">
        <f t="shared" si="15"/>
        <v>173.33333333333334</v>
      </c>
      <c r="E93" s="15">
        <f t="shared" si="16"/>
        <v>520</v>
      </c>
      <c r="F93" s="17">
        <f t="shared" si="17"/>
        <v>2080</v>
      </c>
    </row>
    <row r="94" spans="1:13" ht="15" x14ac:dyDescent="0.25">
      <c r="A94" s="62"/>
      <c r="B94" s="62"/>
      <c r="C94" s="42"/>
      <c r="D94" s="42"/>
      <c r="E94" s="42"/>
      <c r="F94" s="42"/>
    </row>
    <row r="95" spans="1:13" ht="15" x14ac:dyDescent="0.25">
      <c r="A95" s="62"/>
      <c r="B95" s="62"/>
      <c r="C95" s="42"/>
      <c r="D95" s="42"/>
      <c r="E95" s="42"/>
      <c r="F95" s="42"/>
    </row>
    <row r="96" spans="1:13" ht="13.8" x14ac:dyDescent="0.25">
      <c r="A96" s="29" t="s">
        <v>54</v>
      </c>
      <c r="B96" s="55"/>
      <c r="C96" s="11" t="s">
        <v>16</v>
      </c>
      <c r="D96" s="11" t="s">
        <v>17</v>
      </c>
      <c r="E96" s="11" t="s">
        <v>18</v>
      </c>
      <c r="F96" s="11" t="s">
        <v>19</v>
      </c>
    </row>
    <row r="97" spans="1:6" ht="15" x14ac:dyDescent="0.25">
      <c r="A97" s="30" t="s">
        <v>55</v>
      </c>
      <c r="B97" s="56"/>
      <c r="C97" s="31">
        <f>C13</f>
        <v>1500</v>
      </c>
      <c r="D97" s="31">
        <f>D13</f>
        <v>6500</v>
      </c>
      <c r="E97" s="31">
        <f>E13</f>
        <v>19500</v>
      </c>
      <c r="F97" s="31">
        <f>F13</f>
        <v>78000</v>
      </c>
    </row>
    <row r="98" spans="1:6" ht="15" x14ac:dyDescent="0.25">
      <c r="A98" s="30" t="s">
        <v>87</v>
      </c>
      <c r="B98" s="56"/>
      <c r="C98" s="31">
        <f>C17</f>
        <v>0</v>
      </c>
      <c r="D98" s="31">
        <f>D17</f>
        <v>0</v>
      </c>
      <c r="E98" s="31">
        <f>E17</f>
        <v>0</v>
      </c>
      <c r="F98" s="31">
        <f>F17</f>
        <v>0</v>
      </c>
    </row>
    <row r="99" spans="1:6" ht="15" x14ac:dyDescent="0.25">
      <c r="A99" s="30" t="s">
        <v>93</v>
      </c>
      <c r="B99" s="56"/>
      <c r="C99" s="31">
        <f>SUM(C18:C61)</f>
        <v>330.61538461538458</v>
      </c>
      <c r="D99" s="31">
        <f>SUM(D18:D61)</f>
        <v>1432.6666666666663</v>
      </c>
      <c r="E99" s="31">
        <f>SUM(E18:E61)</f>
        <v>4298</v>
      </c>
      <c r="F99" s="31">
        <f>SUM(F18:F61)</f>
        <v>17192</v>
      </c>
    </row>
    <row r="100" spans="1:6" ht="15" x14ac:dyDescent="0.25">
      <c r="A100" s="30" t="s">
        <v>72</v>
      </c>
      <c r="B100" s="56"/>
      <c r="C100" s="31">
        <f>SUM(C65:C83)</f>
        <v>1079.2307692307693</v>
      </c>
      <c r="D100" s="31">
        <f>SUM(D65:D83)</f>
        <v>4676.6666666666679</v>
      </c>
      <c r="E100" s="31">
        <f>SUM(E65:E83)</f>
        <v>14030</v>
      </c>
      <c r="F100" s="31">
        <f>SUM(F65:F83)</f>
        <v>56120</v>
      </c>
    </row>
    <row r="101" spans="1:6" ht="15" x14ac:dyDescent="0.25">
      <c r="A101" s="30" t="s">
        <v>73</v>
      </c>
      <c r="B101" s="56"/>
      <c r="C101" s="31">
        <f>SUM(C86:C93)</f>
        <v>356.15384615384619</v>
      </c>
      <c r="D101" s="31">
        <f>SUM(D86:D93)</f>
        <v>1543.3333333333333</v>
      </c>
      <c r="E101" s="31">
        <f>SUM(E86:E93)</f>
        <v>4630</v>
      </c>
      <c r="F101" s="31">
        <f>SUM(F86:F93)</f>
        <v>18520</v>
      </c>
    </row>
    <row r="102" spans="1:6" ht="27.6" x14ac:dyDescent="0.25">
      <c r="A102" s="30" t="s">
        <v>97</v>
      </c>
      <c r="B102" s="56"/>
      <c r="C102" s="31">
        <f>SUM(C99:C101)</f>
        <v>1766</v>
      </c>
      <c r="D102" s="31">
        <f>SUM(D99:D101)</f>
        <v>7652.666666666667</v>
      </c>
      <c r="E102" s="31">
        <f>SUM(E99:E101)</f>
        <v>22958</v>
      </c>
      <c r="F102" s="31">
        <f>SUM(F99:F101)</f>
        <v>91832</v>
      </c>
    </row>
    <row r="103" spans="1:6" ht="15" x14ac:dyDescent="0.25">
      <c r="A103" s="30"/>
      <c r="B103" s="56"/>
      <c r="C103" s="31"/>
      <c r="D103" s="31"/>
      <c r="E103" s="31"/>
      <c r="F103" s="31"/>
    </row>
    <row r="104" spans="1:6" ht="15" x14ac:dyDescent="0.25">
      <c r="A104" s="32"/>
      <c r="B104" s="57"/>
      <c r="C104" s="33"/>
      <c r="D104" s="33"/>
      <c r="E104" s="33"/>
      <c r="F104" s="33"/>
    </row>
    <row r="105" spans="1:6" ht="15" x14ac:dyDescent="0.25">
      <c r="A105" s="32"/>
      <c r="B105" s="57"/>
      <c r="C105" s="33"/>
      <c r="D105" s="33"/>
      <c r="E105" s="33"/>
      <c r="F105" s="33"/>
    </row>
    <row r="106" spans="1:6" ht="27.6" x14ac:dyDescent="0.25">
      <c r="A106" s="19" t="s">
        <v>56</v>
      </c>
      <c r="B106" s="19" t="s">
        <v>57</v>
      </c>
      <c r="C106" s="28">
        <f>SUM(C97-C98-C102)</f>
        <v>-266</v>
      </c>
      <c r="D106" s="28">
        <f>SUM(D97-D98-D102)</f>
        <v>-1152.666666666667</v>
      </c>
      <c r="E106" s="28">
        <f>SUM(E97-E98-E102)</f>
        <v>-3458</v>
      </c>
      <c r="F106" s="28">
        <f>SUM(F97-F98-F102)</f>
        <v>-13832</v>
      </c>
    </row>
    <row r="107" spans="1:6" ht="15" x14ac:dyDescent="0.25">
      <c r="A107" s="62"/>
      <c r="B107" s="62"/>
      <c r="C107" s="42"/>
      <c r="D107" s="42"/>
      <c r="E107" s="42"/>
      <c r="F107" s="42"/>
    </row>
    <row r="108" spans="1:6" ht="15" x14ac:dyDescent="0.25">
      <c r="A108" s="62"/>
      <c r="B108" s="62"/>
      <c r="C108" s="42"/>
      <c r="D108" s="42"/>
      <c r="E108" s="42"/>
      <c r="F108" s="42"/>
    </row>
    <row r="109" spans="1:6" ht="15" x14ac:dyDescent="0.25">
      <c r="A109" s="62"/>
      <c r="B109" s="62"/>
      <c r="C109" s="42"/>
      <c r="D109" s="42"/>
      <c r="E109" s="42"/>
      <c r="F109" s="42"/>
    </row>
    <row r="110" spans="1:6" ht="15" x14ac:dyDescent="0.25">
      <c r="A110" s="47"/>
      <c r="B110" s="47"/>
      <c r="C110" s="42"/>
      <c r="D110" s="42"/>
      <c r="E110" s="42"/>
      <c r="F110" s="42"/>
    </row>
    <row r="111" spans="1:6" x14ac:dyDescent="0.25">
      <c r="A111" s="9"/>
      <c r="B111" s="9"/>
      <c r="C111" s="6"/>
      <c r="D111" s="6"/>
      <c r="E111" s="6"/>
      <c r="F111" s="6"/>
    </row>
  </sheetData>
  <mergeCells count="1">
    <mergeCell ref="A2:F2"/>
  </mergeCells>
  <conditionalFormatting sqref="K84:M87">
    <cfRule type="cellIs" dxfId="43" priority="8" stopIfTrue="1" operator="equal">
      <formula>0</formula>
    </cfRule>
  </conditionalFormatting>
  <conditionalFormatting sqref="K89:M91">
    <cfRule type="cellIs" dxfId="42" priority="1" stopIfTrue="1" operator="equal">
      <formula>0</formula>
    </cfRule>
  </conditionalFormatting>
  <dataValidations count="1">
    <dataValidation type="list" allowBlank="1" showInputMessage="1" showErrorMessage="1" sqref="WTS982892:WTS1048576 HM65388:HM65589 RI65388:RI65589 ABE65388:ABE65589 ALA65388:ALA65589 AUW65388:AUW65589 BES65388:BES65589 BOO65388:BOO65589 BYK65388:BYK65589 CIG65388:CIG65589 CSC65388:CSC65589 DBY65388:DBY65589 DLU65388:DLU65589 DVQ65388:DVQ65589 EFM65388:EFM65589 EPI65388:EPI65589 EZE65388:EZE65589 FJA65388:FJA65589 FSW65388:FSW65589 GCS65388:GCS65589 GMO65388:GMO65589 GWK65388:GWK65589 HGG65388:HGG65589 HQC65388:HQC65589 HZY65388:HZY65589 IJU65388:IJU65589 ITQ65388:ITQ65589 JDM65388:JDM65589 JNI65388:JNI65589 JXE65388:JXE65589 KHA65388:KHA65589 KQW65388:KQW65589 LAS65388:LAS65589 LKO65388:LKO65589 LUK65388:LUK65589 MEG65388:MEG65589 MOC65388:MOC65589 MXY65388:MXY65589 NHU65388:NHU65589 NRQ65388:NRQ65589 OBM65388:OBM65589 OLI65388:OLI65589 OVE65388:OVE65589 PFA65388:PFA65589 POW65388:POW65589 PYS65388:PYS65589 QIO65388:QIO65589 QSK65388:QSK65589 RCG65388:RCG65589 RMC65388:RMC65589 RVY65388:RVY65589 SFU65388:SFU65589 SPQ65388:SPQ65589 SZM65388:SZM65589 TJI65388:TJI65589 TTE65388:TTE65589 UDA65388:UDA65589 UMW65388:UMW65589 UWS65388:UWS65589 VGO65388:VGO65589 VQK65388:VQK65589 WAG65388:WAG65589 WKC65388:WKC65589 WTY65388:WTY65589 HM130924:HM131125 RI130924:RI131125 ABE130924:ABE131125 ALA130924:ALA131125 AUW130924:AUW131125 BES130924:BES131125 BOO130924:BOO131125 BYK130924:BYK131125 CIG130924:CIG131125 CSC130924:CSC131125 DBY130924:DBY131125 DLU130924:DLU131125 DVQ130924:DVQ131125 EFM130924:EFM131125 EPI130924:EPI131125 EZE130924:EZE131125 FJA130924:FJA131125 FSW130924:FSW131125 GCS130924:GCS131125 GMO130924:GMO131125 GWK130924:GWK131125 HGG130924:HGG131125 HQC130924:HQC131125 HZY130924:HZY131125 IJU130924:IJU131125 ITQ130924:ITQ131125 JDM130924:JDM131125 JNI130924:JNI131125 JXE130924:JXE131125 KHA130924:KHA131125 KQW130924:KQW131125 LAS130924:LAS131125 LKO130924:LKO131125 LUK130924:LUK131125 MEG130924:MEG131125 MOC130924:MOC131125 MXY130924:MXY131125 NHU130924:NHU131125 NRQ130924:NRQ131125 OBM130924:OBM131125 OLI130924:OLI131125 OVE130924:OVE131125 PFA130924:PFA131125 POW130924:POW131125 PYS130924:PYS131125 QIO130924:QIO131125 QSK130924:QSK131125 RCG130924:RCG131125 RMC130924:RMC131125 RVY130924:RVY131125 SFU130924:SFU131125 SPQ130924:SPQ131125 SZM130924:SZM131125 TJI130924:TJI131125 TTE130924:TTE131125 UDA130924:UDA131125 UMW130924:UMW131125 UWS130924:UWS131125 VGO130924:VGO131125 VQK130924:VQK131125 WAG130924:WAG131125 WKC130924:WKC131125 WTY130924:WTY131125 HM196460:HM196661 RI196460:RI196661 ABE196460:ABE196661 ALA196460:ALA196661 AUW196460:AUW196661 BES196460:BES196661 BOO196460:BOO196661 BYK196460:BYK196661 CIG196460:CIG196661 CSC196460:CSC196661 DBY196460:DBY196661 DLU196460:DLU196661 DVQ196460:DVQ196661 EFM196460:EFM196661 EPI196460:EPI196661 EZE196460:EZE196661 FJA196460:FJA196661 FSW196460:FSW196661 GCS196460:GCS196661 GMO196460:GMO196661 GWK196460:GWK196661 HGG196460:HGG196661 HQC196460:HQC196661 HZY196460:HZY196661 IJU196460:IJU196661 ITQ196460:ITQ196661 JDM196460:JDM196661 JNI196460:JNI196661 JXE196460:JXE196661 KHA196460:KHA196661 KQW196460:KQW196661 LAS196460:LAS196661 LKO196460:LKO196661 LUK196460:LUK196661 MEG196460:MEG196661 MOC196460:MOC196661 MXY196460:MXY196661 NHU196460:NHU196661 NRQ196460:NRQ196661 OBM196460:OBM196661 OLI196460:OLI196661 OVE196460:OVE196661 PFA196460:PFA196661 POW196460:POW196661 PYS196460:PYS196661 QIO196460:QIO196661 QSK196460:QSK196661 RCG196460:RCG196661 RMC196460:RMC196661 RVY196460:RVY196661 SFU196460:SFU196661 SPQ196460:SPQ196661 SZM196460:SZM196661 TJI196460:TJI196661 TTE196460:TTE196661 UDA196460:UDA196661 UMW196460:UMW196661 UWS196460:UWS196661 VGO196460:VGO196661 VQK196460:VQK196661 WAG196460:WAG196661 WKC196460:WKC196661 WTY196460:WTY196661 HM261996:HM262197 RI261996:RI262197 ABE261996:ABE262197 ALA261996:ALA262197 AUW261996:AUW262197 BES261996:BES262197 BOO261996:BOO262197 BYK261996:BYK262197 CIG261996:CIG262197 CSC261996:CSC262197 DBY261996:DBY262197 DLU261996:DLU262197 DVQ261996:DVQ262197 EFM261996:EFM262197 EPI261996:EPI262197 EZE261996:EZE262197 FJA261996:FJA262197 FSW261996:FSW262197 GCS261996:GCS262197 GMO261996:GMO262197 GWK261996:GWK262197 HGG261996:HGG262197 HQC261996:HQC262197 HZY261996:HZY262197 IJU261996:IJU262197 ITQ261996:ITQ262197 JDM261996:JDM262197 JNI261996:JNI262197 JXE261996:JXE262197 KHA261996:KHA262197 KQW261996:KQW262197 LAS261996:LAS262197 LKO261996:LKO262197 LUK261996:LUK262197 MEG261996:MEG262197 MOC261996:MOC262197 MXY261996:MXY262197 NHU261996:NHU262197 NRQ261996:NRQ262197 OBM261996:OBM262197 OLI261996:OLI262197 OVE261996:OVE262197 PFA261996:PFA262197 POW261996:POW262197 PYS261996:PYS262197 QIO261996:QIO262197 QSK261996:QSK262197 RCG261996:RCG262197 RMC261996:RMC262197 RVY261996:RVY262197 SFU261996:SFU262197 SPQ261996:SPQ262197 SZM261996:SZM262197 TJI261996:TJI262197 TTE261996:TTE262197 UDA261996:UDA262197 UMW261996:UMW262197 UWS261996:UWS262197 VGO261996:VGO262197 VQK261996:VQK262197 WAG261996:WAG262197 WKC261996:WKC262197 WTY261996:WTY262197 HM327532:HM327733 RI327532:RI327733 ABE327532:ABE327733 ALA327532:ALA327733 AUW327532:AUW327733 BES327532:BES327733 BOO327532:BOO327733 BYK327532:BYK327733 CIG327532:CIG327733 CSC327532:CSC327733 DBY327532:DBY327733 DLU327532:DLU327733 DVQ327532:DVQ327733 EFM327532:EFM327733 EPI327532:EPI327733 EZE327532:EZE327733 FJA327532:FJA327733 FSW327532:FSW327733 GCS327532:GCS327733 GMO327532:GMO327733 GWK327532:GWK327733 HGG327532:HGG327733 HQC327532:HQC327733 HZY327532:HZY327733 IJU327532:IJU327733 ITQ327532:ITQ327733 JDM327532:JDM327733 JNI327532:JNI327733 JXE327532:JXE327733 KHA327532:KHA327733 KQW327532:KQW327733 LAS327532:LAS327733 LKO327532:LKO327733 LUK327532:LUK327733 MEG327532:MEG327733 MOC327532:MOC327733 MXY327532:MXY327733 NHU327532:NHU327733 NRQ327532:NRQ327733 OBM327532:OBM327733 OLI327532:OLI327733 OVE327532:OVE327733 PFA327532:PFA327733 POW327532:POW327733 PYS327532:PYS327733 QIO327532:QIO327733 QSK327532:QSK327733 RCG327532:RCG327733 RMC327532:RMC327733 RVY327532:RVY327733 SFU327532:SFU327733 SPQ327532:SPQ327733 SZM327532:SZM327733 TJI327532:TJI327733 TTE327532:TTE327733 UDA327532:UDA327733 UMW327532:UMW327733 UWS327532:UWS327733 VGO327532:VGO327733 VQK327532:VQK327733 WAG327532:WAG327733 WKC327532:WKC327733 WTY327532:WTY327733 HM393068:HM393269 RI393068:RI393269 ABE393068:ABE393269 ALA393068:ALA393269 AUW393068:AUW393269 BES393068:BES393269 BOO393068:BOO393269 BYK393068:BYK393269 CIG393068:CIG393269 CSC393068:CSC393269 DBY393068:DBY393269 DLU393068:DLU393269 DVQ393068:DVQ393269 EFM393068:EFM393269 EPI393068:EPI393269 EZE393068:EZE393269 FJA393068:FJA393269 FSW393068:FSW393269 GCS393068:GCS393269 GMO393068:GMO393269 GWK393068:GWK393269 HGG393068:HGG393269 HQC393068:HQC393269 HZY393068:HZY393269 IJU393068:IJU393269 ITQ393068:ITQ393269 JDM393068:JDM393269 JNI393068:JNI393269 JXE393068:JXE393269 KHA393068:KHA393269 KQW393068:KQW393269 LAS393068:LAS393269 LKO393068:LKO393269 LUK393068:LUK393269 MEG393068:MEG393269 MOC393068:MOC393269 MXY393068:MXY393269 NHU393068:NHU393269 NRQ393068:NRQ393269 OBM393068:OBM393269 OLI393068:OLI393269 OVE393068:OVE393269 PFA393068:PFA393269 POW393068:POW393269 PYS393068:PYS393269 QIO393068:QIO393269 QSK393068:QSK393269 RCG393068:RCG393269 RMC393068:RMC393269 RVY393068:RVY393269 SFU393068:SFU393269 SPQ393068:SPQ393269 SZM393068:SZM393269 TJI393068:TJI393269 TTE393068:TTE393269 UDA393068:UDA393269 UMW393068:UMW393269 UWS393068:UWS393269 VGO393068:VGO393269 VQK393068:VQK393269 WAG393068:WAG393269 WKC393068:WKC393269 WTY393068:WTY393269 HM458604:HM458805 RI458604:RI458805 ABE458604:ABE458805 ALA458604:ALA458805 AUW458604:AUW458805 BES458604:BES458805 BOO458604:BOO458805 BYK458604:BYK458805 CIG458604:CIG458805 CSC458604:CSC458805 DBY458604:DBY458805 DLU458604:DLU458805 DVQ458604:DVQ458805 EFM458604:EFM458805 EPI458604:EPI458805 EZE458604:EZE458805 FJA458604:FJA458805 FSW458604:FSW458805 GCS458604:GCS458805 GMO458604:GMO458805 GWK458604:GWK458805 HGG458604:HGG458805 HQC458604:HQC458805 HZY458604:HZY458805 IJU458604:IJU458805 ITQ458604:ITQ458805 JDM458604:JDM458805 JNI458604:JNI458805 JXE458604:JXE458805 KHA458604:KHA458805 KQW458604:KQW458805 LAS458604:LAS458805 LKO458604:LKO458805 LUK458604:LUK458805 MEG458604:MEG458805 MOC458604:MOC458805 MXY458604:MXY458805 NHU458604:NHU458805 NRQ458604:NRQ458805 OBM458604:OBM458805 OLI458604:OLI458805 OVE458604:OVE458805 PFA458604:PFA458805 POW458604:POW458805 PYS458604:PYS458805 QIO458604:QIO458805 QSK458604:QSK458805 RCG458604:RCG458805 RMC458604:RMC458805 RVY458604:RVY458805 SFU458604:SFU458805 SPQ458604:SPQ458805 SZM458604:SZM458805 TJI458604:TJI458805 TTE458604:TTE458805 UDA458604:UDA458805 UMW458604:UMW458805 UWS458604:UWS458805 VGO458604:VGO458805 VQK458604:VQK458805 WAG458604:WAG458805 WKC458604:WKC458805 WTY458604:WTY458805 HM524140:HM524341 RI524140:RI524341 ABE524140:ABE524341 ALA524140:ALA524341 AUW524140:AUW524341 BES524140:BES524341 BOO524140:BOO524341 BYK524140:BYK524341 CIG524140:CIG524341 CSC524140:CSC524341 DBY524140:DBY524341 DLU524140:DLU524341 DVQ524140:DVQ524341 EFM524140:EFM524341 EPI524140:EPI524341 EZE524140:EZE524341 FJA524140:FJA524341 FSW524140:FSW524341 GCS524140:GCS524341 GMO524140:GMO524341 GWK524140:GWK524341 HGG524140:HGG524341 HQC524140:HQC524341 HZY524140:HZY524341 IJU524140:IJU524341 ITQ524140:ITQ524341 JDM524140:JDM524341 JNI524140:JNI524341 JXE524140:JXE524341 KHA524140:KHA524341 KQW524140:KQW524341 LAS524140:LAS524341 LKO524140:LKO524341 LUK524140:LUK524341 MEG524140:MEG524341 MOC524140:MOC524341 MXY524140:MXY524341 NHU524140:NHU524341 NRQ524140:NRQ524341 OBM524140:OBM524341 OLI524140:OLI524341 OVE524140:OVE524341 PFA524140:PFA524341 POW524140:POW524341 PYS524140:PYS524341 QIO524140:QIO524341 QSK524140:QSK524341 RCG524140:RCG524341 RMC524140:RMC524341 RVY524140:RVY524341 SFU524140:SFU524341 SPQ524140:SPQ524341 SZM524140:SZM524341 TJI524140:TJI524341 TTE524140:TTE524341 UDA524140:UDA524341 UMW524140:UMW524341 UWS524140:UWS524341 VGO524140:VGO524341 VQK524140:VQK524341 WAG524140:WAG524341 WKC524140:WKC524341 WTY524140:WTY524341 HM589676:HM589877 RI589676:RI589877 ABE589676:ABE589877 ALA589676:ALA589877 AUW589676:AUW589877 BES589676:BES589877 BOO589676:BOO589877 BYK589676:BYK589877 CIG589676:CIG589877 CSC589676:CSC589877 DBY589676:DBY589877 DLU589676:DLU589877 DVQ589676:DVQ589877 EFM589676:EFM589877 EPI589676:EPI589877 EZE589676:EZE589877 FJA589676:FJA589877 FSW589676:FSW589877 GCS589676:GCS589877 GMO589676:GMO589877 GWK589676:GWK589877 HGG589676:HGG589877 HQC589676:HQC589877 HZY589676:HZY589877 IJU589676:IJU589877 ITQ589676:ITQ589877 JDM589676:JDM589877 JNI589676:JNI589877 JXE589676:JXE589877 KHA589676:KHA589877 KQW589676:KQW589877 LAS589676:LAS589877 LKO589676:LKO589877 LUK589676:LUK589877 MEG589676:MEG589877 MOC589676:MOC589877 MXY589676:MXY589877 NHU589676:NHU589877 NRQ589676:NRQ589877 OBM589676:OBM589877 OLI589676:OLI589877 OVE589676:OVE589877 PFA589676:PFA589877 POW589676:POW589877 PYS589676:PYS589877 QIO589676:QIO589877 QSK589676:QSK589877 RCG589676:RCG589877 RMC589676:RMC589877 RVY589676:RVY589877 SFU589676:SFU589877 SPQ589676:SPQ589877 SZM589676:SZM589877 TJI589676:TJI589877 TTE589676:TTE589877 UDA589676:UDA589877 UMW589676:UMW589877 UWS589676:UWS589877 VGO589676:VGO589877 VQK589676:VQK589877 WAG589676:WAG589877 WKC589676:WKC589877 WTY589676:WTY589877 HM655212:HM655413 RI655212:RI655413 ABE655212:ABE655413 ALA655212:ALA655413 AUW655212:AUW655413 BES655212:BES655413 BOO655212:BOO655413 BYK655212:BYK655413 CIG655212:CIG655413 CSC655212:CSC655413 DBY655212:DBY655413 DLU655212:DLU655413 DVQ655212:DVQ655413 EFM655212:EFM655413 EPI655212:EPI655413 EZE655212:EZE655413 FJA655212:FJA655413 FSW655212:FSW655413 GCS655212:GCS655413 GMO655212:GMO655413 GWK655212:GWK655413 HGG655212:HGG655413 HQC655212:HQC655413 HZY655212:HZY655413 IJU655212:IJU655413 ITQ655212:ITQ655413 JDM655212:JDM655413 JNI655212:JNI655413 JXE655212:JXE655413 KHA655212:KHA655413 KQW655212:KQW655413 LAS655212:LAS655413 LKO655212:LKO655413 LUK655212:LUK655413 MEG655212:MEG655413 MOC655212:MOC655413 MXY655212:MXY655413 NHU655212:NHU655413 NRQ655212:NRQ655413 OBM655212:OBM655413 OLI655212:OLI655413 OVE655212:OVE655413 PFA655212:PFA655413 POW655212:POW655413 PYS655212:PYS655413 QIO655212:QIO655413 QSK655212:QSK655413 RCG655212:RCG655413 RMC655212:RMC655413 RVY655212:RVY655413 SFU655212:SFU655413 SPQ655212:SPQ655413 SZM655212:SZM655413 TJI655212:TJI655413 TTE655212:TTE655413 UDA655212:UDA655413 UMW655212:UMW655413 UWS655212:UWS655413 VGO655212:VGO655413 VQK655212:VQK655413 WAG655212:WAG655413 WKC655212:WKC655413 WTY655212:WTY655413 HM720748:HM720949 RI720748:RI720949 ABE720748:ABE720949 ALA720748:ALA720949 AUW720748:AUW720949 BES720748:BES720949 BOO720748:BOO720949 BYK720748:BYK720949 CIG720748:CIG720949 CSC720748:CSC720949 DBY720748:DBY720949 DLU720748:DLU720949 DVQ720748:DVQ720949 EFM720748:EFM720949 EPI720748:EPI720949 EZE720748:EZE720949 FJA720748:FJA720949 FSW720748:FSW720949 GCS720748:GCS720949 GMO720748:GMO720949 GWK720748:GWK720949 HGG720748:HGG720949 HQC720748:HQC720949 HZY720748:HZY720949 IJU720748:IJU720949 ITQ720748:ITQ720949 JDM720748:JDM720949 JNI720748:JNI720949 JXE720748:JXE720949 KHA720748:KHA720949 KQW720748:KQW720949 LAS720748:LAS720949 LKO720748:LKO720949 LUK720748:LUK720949 MEG720748:MEG720949 MOC720748:MOC720949 MXY720748:MXY720949 NHU720748:NHU720949 NRQ720748:NRQ720949 OBM720748:OBM720949 OLI720748:OLI720949 OVE720748:OVE720949 PFA720748:PFA720949 POW720748:POW720949 PYS720748:PYS720949 QIO720748:QIO720949 QSK720748:QSK720949 RCG720748:RCG720949 RMC720748:RMC720949 RVY720748:RVY720949 SFU720748:SFU720949 SPQ720748:SPQ720949 SZM720748:SZM720949 TJI720748:TJI720949 TTE720748:TTE720949 UDA720748:UDA720949 UMW720748:UMW720949 UWS720748:UWS720949 VGO720748:VGO720949 VQK720748:VQK720949 WAG720748:WAG720949 WKC720748:WKC720949 WTY720748:WTY720949 HM786284:HM786485 RI786284:RI786485 ABE786284:ABE786485 ALA786284:ALA786485 AUW786284:AUW786485 BES786284:BES786485 BOO786284:BOO786485 BYK786284:BYK786485 CIG786284:CIG786485 CSC786284:CSC786485 DBY786284:DBY786485 DLU786284:DLU786485 DVQ786284:DVQ786485 EFM786284:EFM786485 EPI786284:EPI786485 EZE786284:EZE786485 FJA786284:FJA786485 FSW786284:FSW786485 GCS786284:GCS786485 GMO786284:GMO786485 GWK786284:GWK786485 HGG786284:HGG786485 HQC786284:HQC786485 HZY786284:HZY786485 IJU786284:IJU786485 ITQ786284:ITQ786485 JDM786284:JDM786485 JNI786284:JNI786485 JXE786284:JXE786485 KHA786284:KHA786485 KQW786284:KQW786485 LAS786284:LAS786485 LKO786284:LKO786485 LUK786284:LUK786485 MEG786284:MEG786485 MOC786284:MOC786485 MXY786284:MXY786485 NHU786284:NHU786485 NRQ786284:NRQ786485 OBM786284:OBM786485 OLI786284:OLI786485 OVE786284:OVE786485 PFA786284:PFA786485 POW786284:POW786485 PYS786284:PYS786485 QIO786284:QIO786485 QSK786284:QSK786485 RCG786284:RCG786485 RMC786284:RMC786485 RVY786284:RVY786485 SFU786284:SFU786485 SPQ786284:SPQ786485 SZM786284:SZM786485 TJI786284:TJI786485 TTE786284:TTE786485 UDA786284:UDA786485 UMW786284:UMW786485 UWS786284:UWS786485 VGO786284:VGO786485 VQK786284:VQK786485 WAG786284:WAG786485 WKC786284:WKC786485 WTY786284:WTY786485 HM851820:HM852021 RI851820:RI852021 ABE851820:ABE852021 ALA851820:ALA852021 AUW851820:AUW852021 BES851820:BES852021 BOO851820:BOO852021 BYK851820:BYK852021 CIG851820:CIG852021 CSC851820:CSC852021 DBY851820:DBY852021 DLU851820:DLU852021 DVQ851820:DVQ852021 EFM851820:EFM852021 EPI851820:EPI852021 EZE851820:EZE852021 FJA851820:FJA852021 FSW851820:FSW852021 GCS851820:GCS852021 GMO851820:GMO852021 GWK851820:GWK852021 HGG851820:HGG852021 HQC851820:HQC852021 HZY851820:HZY852021 IJU851820:IJU852021 ITQ851820:ITQ852021 JDM851820:JDM852021 JNI851820:JNI852021 JXE851820:JXE852021 KHA851820:KHA852021 KQW851820:KQW852021 LAS851820:LAS852021 LKO851820:LKO852021 LUK851820:LUK852021 MEG851820:MEG852021 MOC851820:MOC852021 MXY851820:MXY852021 NHU851820:NHU852021 NRQ851820:NRQ852021 OBM851820:OBM852021 OLI851820:OLI852021 OVE851820:OVE852021 PFA851820:PFA852021 POW851820:POW852021 PYS851820:PYS852021 QIO851820:QIO852021 QSK851820:QSK852021 RCG851820:RCG852021 RMC851820:RMC852021 RVY851820:RVY852021 SFU851820:SFU852021 SPQ851820:SPQ852021 SZM851820:SZM852021 TJI851820:TJI852021 TTE851820:TTE852021 UDA851820:UDA852021 UMW851820:UMW852021 UWS851820:UWS852021 VGO851820:VGO852021 VQK851820:VQK852021 WAG851820:WAG852021 WKC851820:WKC852021 WTY851820:WTY852021 HM917356:HM917557 RI917356:RI917557 ABE917356:ABE917557 ALA917356:ALA917557 AUW917356:AUW917557 BES917356:BES917557 BOO917356:BOO917557 BYK917356:BYK917557 CIG917356:CIG917557 CSC917356:CSC917557 DBY917356:DBY917557 DLU917356:DLU917557 DVQ917356:DVQ917557 EFM917356:EFM917557 EPI917356:EPI917557 EZE917356:EZE917557 FJA917356:FJA917557 FSW917356:FSW917557 GCS917356:GCS917557 GMO917356:GMO917557 GWK917356:GWK917557 HGG917356:HGG917557 HQC917356:HQC917557 HZY917356:HZY917557 IJU917356:IJU917557 ITQ917356:ITQ917557 JDM917356:JDM917557 JNI917356:JNI917557 JXE917356:JXE917557 KHA917356:KHA917557 KQW917356:KQW917557 LAS917356:LAS917557 LKO917356:LKO917557 LUK917356:LUK917557 MEG917356:MEG917557 MOC917356:MOC917557 MXY917356:MXY917557 NHU917356:NHU917557 NRQ917356:NRQ917557 OBM917356:OBM917557 OLI917356:OLI917557 OVE917356:OVE917557 PFA917356:PFA917557 POW917356:POW917557 PYS917356:PYS917557 QIO917356:QIO917557 QSK917356:QSK917557 RCG917356:RCG917557 RMC917356:RMC917557 RVY917356:RVY917557 SFU917356:SFU917557 SPQ917356:SPQ917557 SZM917356:SZM917557 TJI917356:TJI917557 TTE917356:TTE917557 UDA917356:UDA917557 UMW917356:UMW917557 UWS917356:UWS917557 VGO917356:VGO917557 VQK917356:VQK917557 WAG917356:WAG917557 WKC917356:WKC917557 WTY917356:WTY917557 HM982892:HM983093 RI982892:RI983093 ABE982892:ABE983093 ALA982892:ALA983093 AUW982892:AUW983093 BES982892:BES983093 BOO982892:BOO983093 BYK982892:BYK983093 CIG982892:CIG983093 CSC982892:CSC983093 DBY982892:DBY983093 DLU982892:DLU983093 DVQ982892:DVQ983093 EFM982892:EFM983093 EPI982892:EPI983093 EZE982892:EZE983093 FJA982892:FJA983093 FSW982892:FSW983093 GCS982892:GCS983093 GMO982892:GMO983093 GWK982892:GWK983093 HGG982892:HGG983093 HQC982892:HQC983093 HZY982892:HZY983093 IJU982892:IJU983093 ITQ982892:ITQ983093 JDM982892:JDM983093 JNI982892:JNI983093 JXE982892:JXE983093 KHA982892:KHA983093 KQW982892:KQW983093 LAS982892:LAS983093 LKO982892:LKO983093 LUK982892:LUK983093 MEG982892:MEG983093 MOC982892:MOC983093 MXY982892:MXY983093 NHU982892:NHU983093 NRQ982892:NRQ983093 OBM982892:OBM983093 OLI982892:OLI983093 OVE982892:OVE983093 PFA982892:PFA983093 POW982892:POW983093 PYS982892:PYS983093 QIO982892:QIO983093 QSK982892:QSK983093 RCG982892:RCG983093 RMC982892:RMC983093 RVY982892:RVY983093 SFU982892:SFU983093 SPQ982892:SPQ983093 SZM982892:SZM983093 TJI982892:TJI983093 TTE982892:TTE983093 UDA982892:UDA983093 UMW982892:UMW983093 UWS982892:UWS983093 VGO982892:VGO983093 VQK982892:VQK983093 WAG982892:WAG983093 WKC982892:WKC983093 WTY982892:WTY983093 I65408:J130927 HG65388:HG130907 RC65388:RC130907 AAY65388:AAY130907 AKU65388:AKU130907 AUQ65388:AUQ130907 BEM65388:BEM130907 BOI65388:BOI130907 BYE65388:BYE130907 CIA65388:CIA130907 CRW65388:CRW130907 DBS65388:DBS130907 DLO65388:DLO130907 DVK65388:DVK130907 EFG65388:EFG130907 EPC65388:EPC130907 EYY65388:EYY130907 FIU65388:FIU130907 FSQ65388:FSQ130907 GCM65388:GCM130907 GMI65388:GMI130907 GWE65388:GWE130907 HGA65388:HGA130907 HPW65388:HPW130907 HZS65388:HZS130907 IJO65388:IJO130907 ITK65388:ITK130907 JDG65388:JDG130907 JNC65388:JNC130907 JWY65388:JWY130907 KGU65388:KGU130907 KQQ65388:KQQ130907 LAM65388:LAM130907 LKI65388:LKI130907 LUE65388:LUE130907 MEA65388:MEA130907 MNW65388:MNW130907 MXS65388:MXS130907 NHO65388:NHO130907 NRK65388:NRK130907 OBG65388:OBG130907 OLC65388:OLC130907 OUY65388:OUY130907 PEU65388:PEU130907 POQ65388:POQ130907 PYM65388:PYM130907 QII65388:QII130907 QSE65388:QSE130907 RCA65388:RCA130907 RLW65388:RLW130907 RVS65388:RVS130907 SFO65388:SFO130907 SPK65388:SPK130907 SZG65388:SZG130907 TJC65388:TJC130907 TSY65388:TSY130907 UCU65388:UCU130907 UMQ65388:UMQ130907 UWM65388:UWM130907 VGI65388:VGI130907 VQE65388:VQE130907 WAA65388:WAA130907 WJW65388:WJW130907 WTS65388:WTS130907 I130944:J196463 HG130924:HG196443 RC130924:RC196443 AAY130924:AAY196443 AKU130924:AKU196443 AUQ130924:AUQ196443 BEM130924:BEM196443 BOI130924:BOI196443 BYE130924:BYE196443 CIA130924:CIA196443 CRW130924:CRW196443 DBS130924:DBS196443 DLO130924:DLO196443 DVK130924:DVK196443 EFG130924:EFG196443 EPC130924:EPC196443 EYY130924:EYY196443 FIU130924:FIU196443 FSQ130924:FSQ196443 GCM130924:GCM196443 GMI130924:GMI196443 GWE130924:GWE196443 HGA130924:HGA196443 HPW130924:HPW196443 HZS130924:HZS196443 IJO130924:IJO196443 ITK130924:ITK196443 JDG130924:JDG196443 JNC130924:JNC196443 JWY130924:JWY196443 KGU130924:KGU196443 KQQ130924:KQQ196443 LAM130924:LAM196443 LKI130924:LKI196443 LUE130924:LUE196443 MEA130924:MEA196443 MNW130924:MNW196443 MXS130924:MXS196443 NHO130924:NHO196443 NRK130924:NRK196443 OBG130924:OBG196443 OLC130924:OLC196443 OUY130924:OUY196443 PEU130924:PEU196443 POQ130924:POQ196443 PYM130924:PYM196443 QII130924:QII196443 QSE130924:QSE196443 RCA130924:RCA196443 RLW130924:RLW196443 RVS130924:RVS196443 SFO130924:SFO196443 SPK130924:SPK196443 SZG130924:SZG196443 TJC130924:TJC196443 TSY130924:TSY196443 UCU130924:UCU196443 UMQ130924:UMQ196443 UWM130924:UWM196443 VGI130924:VGI196443 VQE130924:VQE196443 WAA130924:WAA196443 WJW130924:WJW196443 WTS130924:WTS196443 I196480:J261999 HG196460:HG261979 RC196460:RC261979 AAY196460:AAY261979 AKU196460:AKU261979 AUQ196460:AUQ261979 BEM196460:BEM261979 BOI196460:BOI261979 BYE196460:BYE261979 CIA196460:CIA261979 CRW196460:CRW261979 DBS196460:DBS261979 DLO196460:DLO261979 DVK196460:DVK261979 EFG196460:EFG261979 EPC196460:EPC261979 EYY196460:EYY261979 FIU196460:FIU261979 FSQ196460:FSQ261979 GCM196460:GCM261979 GMI196460:GMI261979 GWE196460:GWE261979 HGA196460:HGA261979 HPW196460:HPW261979 HZS196460:HZS261979 IJO196460:IJO261979 ITK196460:ITK261979 JDG196460:JDG261979 JNC196460:JNC261979 JWY196460:JWY261979 KGU196460:KGU261979 KQQ196460:KQQ261979 LAM196460:LAM261979 LKI196460:LKI261979 LUE196460:LUE261979 MEA196460:MEA261979 MNW196460:MNW261979 MXS196460:MXS261979 NHO196460:NHO261979 NRK196460:NRK261979 OBG196460:OBG261979 OLC196460:OLC261979 OUY196460:OUY261979 PEU196460:PEU261979 POQ196460:POQ261979 PYM196460:PYM261979 QII196460:QII261979 QSE196460:QSE261979 RCA196460:RCA261979 RLW196460:RLW261979 RVS196460:RVS261979 SFO196460:SFO261979 SPK196460:SPK261979 SZG196460:SZG261979 TJC196460:TJC261979 TSY196460:TSY261979 UCU196460:UCU261979 UMQ196460:UMQ261979 UWM196460:UWM261979 VGI196460:VGI261979 VQE196460:VQE261979 WAA196460:WAA261979 WJW196460:WJW261979 WTS196460:WTS261979 I262016:J327535 HG261996:HG327515 RC261996:RC327515 AAY261996:AAY327515 AKU261996:AKU327515 AUQ261996:AUQ327515 BEM261996:BEM327515 BOI261996:BOI327515 BYE261996:BYE327515 CIA261996:CIA327515 CRW261996:CRW327515 DBS261996:DBS327515 DLO261996:DLO327515 DVK261996:DVK327515 EFG261996:EFG327515 EPC261996:EPC327515 EYY261996:EYY327515 FIU261996:FIU327515 FSQ261996:FSQ327515 GCM261996:GCM327515 GMI261996:GMI327515 GWE261996:GWE327515 HGA261996:HGA327515 HPW261996:HPW327515 HZS261996:HZS327515 IJO261996:IJO327515 ITK261996:ITK327515 JDG261996:JDG327515 JNC261996:JNC327515 JWY261996:JWY327515 KGU261996:KGU327515 KQQ261996:KQQ327515 LAM261996:LAM327515 LKI261996:LKI327515 LUE261996:LUE327515 MEA261996:MEA327515 MNW261996:MNW327515 MXS261996:MXS327515 NHO261996:NHO327515 NRK261996:NRK327515 OBG261996:OBG327515 OLC261996:OLC327515 OUY261996:OUY327515 PEU261996:PEU327515 POQ261996:POQ327515 PYM261996:PYM327515 QII261996:QII327515 QSE261996:QSE327515 RCA261996:RCA327515 RLW261996:RLW327515 RVS261996:RVS327515 SFO261996:SFO327515 SPK261996:SPK327515 SZG261996:SZG327515 TJC261996:TJC327515 TSY261996:TSY327515 UCU261996:UCU327515 UMQ261996:UMQ327515 UWM261996:UWM327515 VGI261996:VGI327515 VQE261996:VQE327515 WAA261996:WAA327515 WJW261996:WJW327515 WTS261996:WTS327515 I327552:J393071 HG327532:HG393051 RC327532:RC393051 AAY327532:AAY393051 AKU327532:AKU393051 AUQ327532:AUQ393051 BEM327532:BEM393051 BOI327532:BOI393051 BYE327532:BYE393051 CIA327532:CIA393051 CRW327532:CRW393051 DBS327532:DBS393051 DLO327532:DLO393051 DVK327532:DVK393051 EFG327532:EFG393051 EPC327532:EPC393051 EYY327532:EYY393051 FIU327532:FIU393051 FSQ327532:FSQ393051 GCM327532:GCM393051 GMI327532:GMI393051 GWE327532:GWE393051 HGA327532:HGA393051 HPW327532:HPW393051 HZS327532:HZS393051 IJO327532:IJO393051 ITK327532:ITK393051 JDG327532:JDG393051 JNC327532:JNC393051 JWY327532:JWY393051 KGU327532:KGU393051 KQQ327532:KQQ393051 LAM327532:LAM393051 LKI327532:LKI393051 LUE327532:LUE393051 MEA327532:MEA393051 MNW327532:MNW393051 MXS327532:MXS393051 NHO327532:NHO393051 NRK327532:NRK393051 OBG327532:OBG393051 OLC327532:OLC393051 OUY327532:OUY393051 PEU327532:PEU393051 POQ327532:POQ393051 PYM327532:PYM393051 QII327532:QII393051 QSE327532:QSE393051 RCA327532:RCA393051 RLW327532:RLW393051 RVS327532:RVS393051 SFO327532:SFO393051 SPK327532:SPK393051 SZG327532:SZG393051 TJC327532:TJC393051 TSY327532:TSY393051 UCU327532:UCU393051 UMQ327532:UMQ393051 UWM327532:UWM393051 VGI327532:VGI393051 VQE327532:VQE393051 WAA327532:WAA393051 WJW327532:WJW393051 WTS327532:WTS393051 I393088:J458607 HG393068:HG458587 RC393068:RC458587 AAY393068:AAY458587 AKU393068:AKU458587 AUQ393068:AUQ458587 BEM393068:BEM458587 BOI393068:BOI458587 BYE393068:BYE458587 CIA393068:CIA458587 CRW393068:CRW458587 DBS393068:DBS458587 DLO393068:DLO458587 DVK393068:DVK458587 EFG393068:EFG458587 EPC393068:EPC458587 EYY393068:EYY458587 FIU393068:FIU458587 FSQ393068:FSQ458587 GCM393068:GCM458587 GMI393068:GMI458587 GWE393068:GWE458587 HGA393068:HGA458587 HPW393068:HPW458587 HZS393068:HZS458587 IJO393068:IJO458587 ITK393068:ITK458587 JDG393068:JDG458587 JNC393068:JNC458587 JWY393068:JWY458587 KGU393068:KGU458587 KQQ393068:KQQ458587 LAM393068:LAM458587 LKI393068:LKI458587 LUE393068:LUE458587 MEA393068:MEA458587 MNW393068:MNW458587 MXS393068:MXS458587 NHO393068:NHO458587 NRK393068:NRK458587 OBG393068:OBG458587 OLC393068:OLC458587 OUY393068:OUY458587 PEU393068:PEU458587 POQ393068:POQ458587 PYM393068:PYM458587 QII393068:QII458587 QSE393068:QSE458587 RCA393068:RCA458587 RLW393068:RLW458587 RVS393068:RVS458587 SFO393068:SFO458587 SPK393068:SPK458587 SZG393068:SZG458587 TJC393068:TJC458587 TSY393068:TSY458587 UCU393068:UCU458587 UMQ393068:UMQ458587 UWM393068:UWM458587 VGI393068:VGI458587 VQE393068:VQE458587 WAA393068:WAA458587 WJW393068:WJW458587 WTS393068:WTS458587 I458624:J524143 HG458604:HG524123 RC458604:RC524123 AAY458604:AAY524123 AKU458604:AKU524123 AUQ458604:AUQ524123 BEM458604:BEM524123 BOI458604:BOI524123 BYE458604:BYE524123 CIA458604:CIA524123 CRW458604:CRW524123 DBS458604:DBS524123 DLO458604:DLO524123 DVK458604:DVK524123 EFG458604:EFG524123 EPC458604:EPC524123 EYY458604:EYY524123 FIU458604:FIU524123 FSQ458604:FSQ524123 GCM458604:GCM524123 GMI458604:GMI524123 GWE458604:GWE524123 HGA458604:HGA524123 HPW458604:HPW524123 HZS458604:HZS524123 IJO458604:IJO524123 ITK458604:ITK524123 JDG458604:JDG524123 JNC458604:JNC524123 JWY458604:JWY524123 KGU458604:KGU524123 KQQ458604:KQQ524123 LAM458604:LAM524123 LKI458604:LKI524123 LUE458604:LUE524123 MEA458604:MEA524123 MNW458604:MNW524123 MXS458604:MXS524123 NHO458604:NHO524123 NRK458604:NRK524123 OBG458604:OBG524123 OLC458604:OLC524123 OUY458604:OUY524123 PEU458604:PEU524123 POQ458604:POQ524123 PYM458604:PYM524123 QII458604:QII524123 QSE458604:QSE524123 RCA458604:RCA524123 RLW458604:RLW524123 RVS458604:RVS524123 SFO458604:SFO524123 SPK458604:SPK524123 SZG458604:SZG524123 TJC458604:TJC524123 TSY458604:TSY524123 UCU458604:UCU524123 UMQ458604:UMQ524123 UWM458604:UWM524123 VGI458604:VGI524123 VQE458604:VQE524123 WAA458604:WAA524123 WJW458604:WJW524123 WTS458604:WTS524123 I524160:J589679 HG524140:HG589659 RC524140:RC589659 AAY524140:AAY589659 AKU524140:AKU589659 AUQ524140:AUQ589659 BEM524140:BEM589659 BOI524140:BOI589659 BYE524140:BYE589659 CIA524140:CIA589659 CRW524140:CRW589659 DBS524140:DBS589659 DLO524140:DLO589659 DVK524140:DVK589659 EFG524140:EFG589659 EPC524140:EPC589659 EYY524140:EYY589659 FIU524140:FIU589659 FSQ524140:FSQ589659 GCM524140:GCM589659 GMI524140:GMI589659 GWE524140:GWE589659 HGA524140:HGA589659 HPW524140:HPW589659 HZS524140:HZS589659 IJO524140:IJO589659 ITK524140:ITK589659 JDG524140:JDG589659 JNC524140:JNC589659 JWY524140:JWY589659 KGU524140:KGU589659 KQQ524140:KQQ589659 LAM524140:LAM589659 LKI524140:LKI589659 LUE524140:LUE589659 MEA524140:MEA589659 MNW524140:MNW589659 MXS524140:MXS589659 NHO524140:NHO589659 NRK524140:NRK589659 OBG524140:OBG589659 OLC524140:OLC589659 OUY524140:OUY589659 PEU524140:PEU589659 POQ524140:POQ589659 PYM524140:PYM589659 QII524140:QII589659 QSE524140:QSE589659 RCA524140:RCA589659 RLW524140:RLW589659 RVS524140:RVS589659 SFO524140:SFO589659 SPK524140:SPK589659 SZG524140:SZG589659 TJC524140:TJC589659 TSY524140:TSY589659 UCU524140:UCU589659 UMQ524140:UMQ589659 UWM524140:UWM589659 VGI524140:VGI589659 VQE524140:VQE589659 WAA524140:WAA589659 WJW524140:WJW589659 WTS524140:WTS589659 I589696:J655215 HG589676:HG655195 RC589676:RC655195 AAY589676:AAY655195 AKU589676:AKU655195 AUQ589676:AUQ655195 BEM589676:BEM655195 BOI589676:BOI655195 BYE589676:BYE655195 CIA589676:CIA655195 CRW589676:CRW655195 DBS589676:DBS655195 DLO589676:DLO655195 DVK589676:DVK655195 EFG589676:EFG655195 EPC589676:EPC655195 EYY589676:EYY655195 FIU589676:FIU655195 FSQ589676:FSQ655195 GCM589676:GCM655195 GMI589676:GMI655195 GWE589676:GWE655195 HGA589676:HGA655195 HPW589676:HPW655195 HZS589676:HZS655195 IJO589676:IJO655195 ITK589676:ITK655195 JDG589676:JDG655195 JNC589676:JNC655195 JWY589676:JWY655195 KGU589676:KGU655195 KQQ589676:KQQ655195 LAM589676:LAM655195 LKI589676:LKI655195 LUE589676:LUE655195 MEA589676:MEA655195 MNW589676:MNW655195 MXS589676:MXS655195 NHO589676:NHO655195 NRK589676:NRK655195 OBG589676:OBG655195 OLC589676:OLC655195 OUY589676:OUY655195 PEU589676:PEU655195 POQ589676:POQ655195 PYM589676:PYM655195 QII589676:QII655195 QSE589676:QSE655195 RCA589676:RCA655195 RLW589676:RLW655195 RVS589676:RVS655195 SFO589676:SFO655195 SPK589676:SPK655195 SZG589676:SZG655195 TJC589676:TJC655195 TSY589676:TSY655195 UCU589676:UCU655195 UMQ589676:UMQ655195 UWM589676:UWM655195 VGI589676:VGI655195 VQE589676:VQE655195 WAA589676:WAA655195 WJW589676:WJW655195 WTS589676:WTS655195 I655232:J720751 HG655212:HG720731 RC655212:RC720731 AAY655212:AAY720731 AKU655212:AKU720731 AUQ655212:AUQ720731 BEM655212:BEM720731 BOI655212:BOI720731 BYE655212:BYE720731 CIA655212:CIA720731 CRW655212:CRW720731 DBS655212:DBS720731 DLO655212:DLO720731 DVK655212:DVK720731 EFG655212:EFG720731 EPC655212:EPC720731 EYY655212:EYY720731 FIU655212:FIU720731 FSQ655212:FSQ720731 GCM655212:GCM720731 GMI655212:GMI720731 GWE655212:GWE720731 HGA655212:HGA720731 HPW655212:HPW720731 HZS655212:HZS720731 IJO655212:IJO720731 ITK655212:ITK720731 JDG655212:JDG720731 JNC655212:JNC720731 JWY655212:JWY720731 KGU655212:KGU720731 KQQ655212:KQQ720731 LAM655212:LAM720731 LKI655212:LKI720731 LUE655212:LUE720731 MEA655212:MEA720731 MNW655212:MNW720731 MXS655212:MXS720731 NHO655212:NHO720731 NRK655212:NRK720731 OBG655212:OBG720731 OLC655212:OLC720731 OUY655212:OUY720731 PEU655212:PEU720731 POQ655212:POQ720731 PYM655212:PYM720731 QII655212:QII720731 QSE655212:QSE720731 RCA655212:RCA720731 RLW655212:RLW720731 RVS655212:RVS720731 SFO655212:SFO720731 SPK655212:SPK720731 SZG655212:SZG720731 TJC655212:TJC720731 TSY655212:TSY720731 UCU655212:UCU720731 UMQ655212:UMQ720731 UWM655212:UWM720731 VGI655212:VGI720731 VQE655212:VQE720731 WAA655212:WAA720731 WJW655212:WJW720731 WTS655212:WTS720731 I720768:J786287 HG720748:HG786267 RC720748:RC786267 AAY720748:AAY786267 AKU720748:AKU786267 AUQ720748:AUQ786267 BEM720748:BEM786267 BOI720748:BOI786267 BYE720748:BYE786267 CIA720748:CIA786267 CRW720748:CRW786267 DBS720748:DBS786267 DLO720748:DLO786267 DVK720748:DVK786267 EFG720748:EFG786267 EPC720748:EPC786267 EYY720748:EYY786267 FIU720748:FIU786267 FSQ720748:FSQ786267 GCM720748:GCM786267 GMI720748:GMI786267 GWE720748:GWE786267 HGA720748:HGA786267 HPW720748:HPW786267 HZS720748:HZS786267 IJO720748:IJO786267 ITK720748:ITK786267 JDG720748:JDG786267 JNC720748:JNC786267 JWY720748:JWY786267 KGU720748:KGU786267 KQQ720748:KQQ786267 LAM720748:LAM786267 LKI720748:LKI786267 LUE720748:LUE786267 MEA720748:MEA786267 MNW720748:MNW786267 MXS720748:MXS786267 NHO720748:NHO786267 NRK720748:NRK786267 OBG720748:OBG786267 OLC720748:OLC786267 OUY720748:OUY786267 PEU720748:PEU786267 POQ720748:POQ786267 PYM720748:PYM786267 QII720748:QII786267 QSE720748:QSE786267 RCA720748:RCA786267 RLW720748:RLW786267 RVS720748:RVS786267 SFO720748:SFO786267 SPK720748:SPK786267 SZG720748:SZG786267 TJC720748:TJC786267 TSY720748:TSY786267 UCU720748:UCU786267 UMQ720748:UMQ786267 UWM720748:UWM786267 VGI720748:VGI786267 VQE720748:VQE786267 WAA720748:WAA786267 WJW720748:WJW786267 WTS720748:WTS786267 I786304:J851823 HG786284:HG851803 RC786284:RC851803 AAY786284:AAY851803 AKU786284:AKU851803 AUQ786284:AUQ851803 BEM786284:BEM851803 BOI786284:BOI851803 BYE786284:BYE851803 CIA786284:CIA851803 CRW786284:CRW851803 DBS786284:DBS851803 DLO786284:DLO851803 DVK786284:DVK851803 EFG786284:EFG851803 EPC786284:EPC851803 EYY786284:EYY851803 FIU786284:FIU851803 FSQ786284:FSQ851803 GCM786284:GCM851803 GMI786284:GMI851803 GWE786284:GWE851803 HGA786284:HGA851803 HPW786284:HPW851803 HZS786284:HZS851803 IJO786284:IJO851803 ITK786284:ITK851803 JDG786284:JDG851803 JNC786284:JNC851803 JWY786284:JWY851803 KGU786284:KGU851803 KQQ786284:KQQ851803 LAM786284:LAM851803 LKI786284:LKI851803 LUE786284:LUE851803 MEA786284:MEA851803 MNW786284:MNW851803 MXS786284:MXS851803 NHO786284:NHO851803 NRK786284:NRK851803 OBG786284:OBG851803 OLC786284:OLC851803 OUY786284:OUY851803 PEU786284:PEU851803 POQ786284:POQ851803 PYM786284:PYM851803 QII786284:QII851803 QSE786284:QSE851803 RCA786284:RCA851803 RLW786284:RLW851803 RVS786284:RVS851803 SFO786284:SFO851803 SPK786284:SPK851803 SZG786284:SZG851803 TJC786284:TJC851803 TSY786284:TSY851803 UCU786284:UCU851803 UMQ786284:UMQ851803 UWM786284:UWM851803 VGI786284:VGI851803 VQE786284:VQE851803 WAA786284:WAA851803 WJW786284:WJW851803 WTS786284:WTS851803 I851840:J917359 HG851820:HG917339 RC851820:RC917339 AAY851820:AAY917339 AKU851820:AKU917339 AUQ851820:AUQ917339 BEM851820:BEM917339 BOI851820:BOI917339 BYE851820:BYE917339 CIA851820:CIA917339 CRW851820:CRW917339 DBS851820:DBS917339 DLO851820:DLO917339 DVK851820:DVK917339 EFG851820:EFG917339 EPC851820:EPC917339 EYY851820:EYY917339 FIU851820:FIU917339 FSQ851820:FSQ917339 GCM851820:GCM917339 GMI851820:GMI917339 GWE851820:GWE917339 HGA851820:HGA917339 HPW851820:HPW917339 HZS851820:HZS917339 IJO851820:IJO917339 ITK851820:ITK917339 JDG851820:JDG917339 JNC851820:JNC917339 JWY851820:JWY917339 KGU851820:KGU917339 KQQ851820:KQQ917339 LAM851820:LAM917339 LKI851820:LKI917339 LUE851820:LUE917339 MEA851820:MEA917339 MNW851820:MNW917339 MXS851820:MXS917339 NHO851820:NHO917339 NRK851820:NRK917339 OBG851820:OBG917339 OLC851820:OLC917339 OUY851820:OUY917339 PEU851820:PEU917339 POQ851820:POQ917339 PYM851820:PYM917339 QII851820:QII917339 QSE851820:QSE917339 RCA851820:RCA917339 RLW851820:RLW917339 RVS851820:RVS917339 SFO851820:SFO917339 SPK851820:SPK917339 SZG851820:SZG917339 TJC851820:TJC917339 TSY851820:TSY917339 UCU851820:UCU917339 UMQ851820:UMQ917339 UWM851820:UWM917339 VGI851820:VGI917339 VQE851820:VQE917339 WAA851820:WAA917339 WJW851820:WJW917339 WTS851820:WTS917339 I917376:J982895 HG917356:HG982875 RC917356:RC982875 AAY917356:AAY982875 AKU917356:AKU982875 AUQ917356:AUQ982875 BEM917356:BEM982875 BOI917356:BOI982875 BYE917356:BYE982875 CIA917356:CIA982875 CRW917356:CRW982875 DBS917356:DBS982875 DLO917356:DLO982875 DVK917356:DVK982875 EFG917356:EFG982875 EPC917356:EPC982875 EYY917356:EYY982875 FIU917356:FIU982875 FSQ917356:FSQ982875 GCM917356:GCM982875 GMI917356:GMI982875 GWE917356:GWE982875 HGA917356:HGA982875 HPW917356:HPW982875 HZS917356:HZS982875 IJO917356:IJO982875 ITK917356:ITK982875 JDG917356:JDG982875 JNC917356:JNC982875 JWY917356:JWY982875 KGU917356:KGU982875 KQQ917356:KQQ982875 LAM917356:LAM982875 LKI917356:LKI982875 LUE917356:LUE982875 MEA917356:MEA982875 MNW917356:MNW982875 MXS917356:MXS982875 NHO917356:NHO982875 NRK917356:NRK982875 OBG917356:OBG982875 OLC917356:OLC982875 OUY917356:OUY982875 PEU917356:PEU982875 POQ917356:POQ982875 PYM917356:PYM982875 QII917356:QII982875 QSE917356:QSE982875 RCA917356:RCA982875 RLW917356:RLW982875 RVS917356:RVS982875 SFO917356:SFO982875 SPK917356:SPK982875 SZG917356:SZG982875 TJC917356:TJC982875 TSY917356:TSY982875 UCU917356:UCU982875 UMQ917356:UMQ982875 UWM917356:UWM982875 VGI917356:VGI982875 VQE917356:VQE982875 WAA917356:WAA982875 WJW917356:WJW982875 WTS917356:WTS982875 I982912:J1048576 HG982892:HG1048576 RC982892:RC1048576 AAY982892:AAY1048576 AKU982892:AKU1048576 AUQ982892:AUQ1048576 BEM982892:BEM1048576 BOI982892:BOI1048576 BYE982892:BYE1048576 CIA982892:CIA1048576 CRW982892:CRW1048576 DBS982892:DBS1048576 DLO982892:DLO1048576 DVK982892:DVK1048576 EFG982892:EFG1048576 EPC982892:EPC1048576 EYY982892:EYY1048576 FIU982892:FIU1048576 FSQ982892:FSQ1048576 GCM982892:GCM1048576 GMI982892:GMI1048576 GWE982892:GWE1048576 HGA982892:HGA1048576 HPW982892:HPW1048576 HZS982892:HZS1048576 IJO982892:IJO1048576 ITK982892:ITK1048576 JDG982892:JDG1048576 JNC982892:JNC1048576 JWY982892:JWY1048576 KGU982892:KGU1048576 KQQ982892:KQQ1048576 LAM982892:LAM1048576 LKI982892:LKI1048576 LUE982892:LUE1048576 MEA982892:MEA1048576 MNW982892:MNW1048576 MXS982892:MXS1048576 NHO982892:NHO1048576 NRK982892:NRK1048576 OBG982892:OBG1048576 OLC982892:OLC1048576 OUY982892:OUY1048576 PEU982892:PEU1048576 POQ982892:POQ1048576 PYM982892:PYM1048576 QII982892:QII1048576 QSE982892:QSE1048576 RCA982892:RCA1048576 RLW982892:RLW1048576 RVS982892:RVS1048576 SFO982892:SFO1048576 SPK982892:SPK1048576 SZG982892:SZG1048576 TJC982892:TJC1048576 TSY982892:TSY1048576 UCU982892:UCU1048576 UMQ982892:UMQ1048576 UWM982892:UWM1048576 VGI982892:VGI1048576 VQE982892:VQE1048576 WAA982892:WAA1048576 WJW982892:WJW1048576 WJG25:WJG40 VZK25:VZK40 VPO25:VPO40 VFS25:VFS40 UVW25:UVW40 UMA25:UMA40 UCE25:UCE40 TSI25:TSI40 TIM25:TIM40 SYQ25:SYQ40 SOU25:SOU40 SEY25:SEY40 RVC25:RVC40 RLG25:RLG40 RBK25:RBK40 QRO25:QRO40 QHS25:QHS40 PXW25:PXW40 POA25:POA40 PEE25:PEE40 OUI25:OUI40 OKM25:OKM40 OAQ25:OAQ40 NQU25:NQU40 NGY25:NGY40 MXC25:MXC40 MNG25:MNG40 MDK25:MDK40 LTO25:LTO40 LJS25:LJS40 KZW25:KZW40 KQA25:KQA40 KGE25:KGE40 JWI25:JWI40 JMM25:JMM40 JCQ25:JCQ40 ISU25:ISU40 IIY25:IIY40 HZC25:HZC40 HPG25:HPG40 HFK25:HFK40 GVO25:GVO40 GLS25:GLS40 GBW25:GBW40 FSA25:FSA40 FIE25:FIE40 EYI25:EYI40 EOM25:EOM40 EEQ25:EEQ40 DUU25:DUU40 DKY25:DKY40 DBC25:DBC40 CRG25:CRG40 CHK25:CHK40 BXO25:BXO40 BNS25:BNS40 BDW25:BDW40 AUA25:AUA40 AKE25:AKE40 AAI25:AAI40 QM25:QM40 GQ25:GQ40 GW25:GW40 QS25:QS40 AAO25:AAO40 AKK25:AKK40 AUG25:AUG40 BEC25:BEC40 BNY25:BNY40 BXU25:BXU40 CHQ25:CHQ40 CRM25:CRM40 DBI25:DBI40 DLE25:DLE40 DVA25:DVA40 EEW25:EEW40 EOS25:EOS40 EYO25:EYO40 FIK25:FIK40 FSG25:FSG40 GCC25:GCC40 GLY25:GLY40 GVU25:GVU40 HFQ25:HFQ40 HPM25:HPM40 HZI25:HZI40 IJE25:IJE40 ITA25:ITA40 JCW25:JCW40 JMS25:JMS40 JWO25:JWO40 KGK25:KGK40 KQG25:KQG40 LAC25:LAC40 LJY25:LJY40 LTU25:LTU40 MDQ25:MDQ40 MNM25:MNM40 MXI25:MXI40 NHE25:NHE40 NRA25:NRA40 OAW25:OAW40 OKS25:OKS40 OUO25:OUO40 PEK25:PEK40 POG25:POG40 PYC25:PYC40 QHY25:QHY40 QRU25:QRU40 RBQ25:RBQ40 RLM25:RLM40 RVI25:RVI40 SFE25:SFE40 SPA25:SPA40 SYW25:SYW40 TIS25:TIS40 TSO25:TSO40 UCK25:UCK40 UMG25:UMG40 UWC25:UWC40 VFY25:VFY40 VPU25:VPU40 VZQ25:VZQ40 WJM25:WJM40 WTI25:WTI40 WTC25:WTC40 WIS17:WIS18 WJI19:WJI20 VYW17:VYW18 VZM19:VZM20 VPA17:VPA18 VPQ19:VPQ20 VFE17:VFE18 VFU19:VFU20 UVI17:UVI18 UVY19:UVY20 ULM17:ULM18 UMC19:UMC20 UBQ17:UBQ18 UCG19:UCG20 TRU17:TRU18 TSK19:TSK20 THY17:THY18 TIO19:TIO20 SYC17:SYC18 SYS19:SYS20 SOG17:SOG18 SOW19:SOW20 SEK17:SEK18 SFA19:SFA20 RUO17:RUO18 RVE19:RVE20 RKS17:RKS18 RLI19:RLI20 RAW17:RAW18 RBM19:RBM20 QRA17:QRA18 QRQ19:QRQ20 QHE17:QHE18 QHU19:QHU20 PXI17:PXI18 PXY19:PXY20 PNM17:PNM18 POC19:POC20 PDQ17:PDQ18 PEG19:PEG20 OTU17:OTU18 OUK19:OUK20 OJY17:OJY18 OKO19:OKO20 OAC17:OAC18 OAS19:OAS20 NQG17:NQG18 NQW19:NQW20 NGK17:NGK18 NHA19:NHA20 MWO17:MWO18 MXE19:MXE20 MMS17:MMS18 MNI19:MNI20 MCW17:MCW18 MDM19:MDM20 LTA17:LTA18 LTQ19:LTQ20 LJE17:LJE18 LJU19:LJU20 KZI17:KZI18 KZY19:KZY20 KPM17:KPM18 KQC19:KQC20 KFQ17:KFQ18 KGG19:KGG20 JVU17:JVU18 JWK19:JWK20 JLY17:JLY18 JMO19:JMO20 JCC17:JCC18 JCS19:JCS20 ISG17:ISG18 ISW19:ISW20 IIK17:IIK18 IJA19:IJA20 HYO17:HYO18 HZE19:HZE20 HOS17:HOS18 HPI19:HPI20 HEW17:HEW18 HFM19:HFM20 GVA17:GVA18 GVQ19:GVQ20 GLE17:GLE18 GLU19:GLU20 GBI17:GBI18 GBY19:GBY20 FRM17:FRM18 FSC19:FSC20 FHQ17:FHQ18 FIG19:FIG20 EXU17:EXU18 EYK19:EYK20 ENY17:ENY18 EOO19:EOO20 EEC17:EEC18 EES19:EES20 DUG17:DUG18 DUW19:DUW20 DKK17:DKK18 DLA19:DLA20 DAO17:DAO18 DBE19:DBE20 CQS17:CQS18 CRI19:CRI20 CGW17:CGW18 CHM19:CHM20 BXA17:BXA18 BXQ19:BXQ20 BNE17:BNE18 BNU19:BNU20 BDI17:BDI18 BDY19:BDY20 ATM17:ATM18 AUC19:AUC20 AJQ17:AJQ18 AKG19:AKG20 ZU17:ZU18 AAK19:AAK20 PY17:PY18 QO19:QO20 GC17:GC18 GS19:GS20 GI17:GI18 GY19:GY20 QE17:QE18 QU19:QU20 AAA17:AAA18 AAQ19:AAQ20 AJW17:AJW18 AKM19:AKM20 ATS17:ATS18 AUI19:AUI20 BDO17:BDO18 BEE19:BEE20 BNK17:BNK18 BOA19:BOA20 BXG17:BXG18 BXW19:BXW20 CHC17:CHC18 CHS19:CHS20 CQY17:CQY18 CRO19:CRO20 DAU17:DAU18 DBK19:DBK20 DKQ17:DKQ18 DLG19:DLG20 DUM17:DUM18 DVC19:DVC20 EEI17:EEI18 EEY19:EEY20 EOE17:EOE18 EOU19:EOU20 EYA17:EYA18 EYQ19:EYQ20 FHW17:FHW18 FIM19:FIM20 FRS17:FRS18 FSI19:FSI20 GBO17:GBO18 GCE19:GCE20 GLK17:GLK18 GMA19:GMA20 GVG17:GVG18 GVW19:GVW20 HFC17:HFC18 HFS19:HFS20 HOY17:HOY18 HPO19:HPO20 HYU17:HYU18 HZK19:HZK20 IIQ17:IIQ18 IJG19:IJG20 ISM17:ISM18 ITC19:ITC20 JCI17:JCI18 JCY19:JCY20 JME17:JME18 JMU19:JMU20 JWA17:JWA18 JWQ19:JWQ20 KFW17:KFW18 KGM19:KGM20 KPS17:KPS18 KQI19:KQI20 KZO17:KZO18 LAE19:LAE20 LJK17:LJK18 LKA19:LKA20 LTG17:LTG18 LTW19:LTW20 MDC17:MDC18 MDS19:MDS20 MMY17:MMY18 MNO19:MNO20 MWU17:MWU18 MXK19:MXK20 NGQ17:NGQ18 NHG19:NHG20 NQM17:NQM18 NRC19:NRC20 OAI17:OAI18 OAY19:OAY20 OKE17:OKE18 OKU19:OKU20 OUA17:OUA18 OUQ19:OUQ20 PDW17:PDW18 PEM19:PEM20 PNS17:PNS18 POI19:POI20 PXO17:PXO18 PYE19:PYE20 QHK17:QHK18 QIA19:QIA20 QRG17:QRG18 QRW19:QRW20 RBC17:RBC18 RBS19:RBS20 RKY17:RKY18 RLO19:RLO20 RUU17:RUU18 RVK19:RVK20 SEQ17:SEQ18 SFG19:SFG20 SOM17:SOM18 SPC19:SPC20 SYI17:SYI18 SYY19:SYY20 TIE17:TIE18 TIU19:TIU20 TSA17:TSA18 TSQ19:TSQ20 UBW17:UBW18 UCM19:UCM20 ULS17:ULS18 UMI19:UMI20 UVO17:UVO18 UWE19:UWE20 VFK17:VFK18 VGA19:VGA20 VPG17:VPG18 VPW19:VPW20 VZC17:VZC18 VZS19:VZS20 WIY17:WIY18 WJO19:WJO20 WSU17:WSU18 WTK19:WTK20 WSO17:WSO18 WTE19:WTE20 WTS21:WTS24 WTY21:WTY24 WKC21:WKC24 WAG21:WAG24 VQK21:VQK24 VGO21:VGO24 UWS21:UWS24 UMW21:UMW24 UDA21:UDA24 TTE21:TTE24 TJI21:TJI24 SZM21:SZM24 SPQ21:SPQ24 SFU21:SFU24 RVY21:RVY24 RMC21:RMC24 RCG21:RCG24 QSK21:QSK24 QIO21:QIO24 PYS21:PYS24 POW21:POW24 PFA21:PFA24 OVE21:OVE24 OLI21:OLI24 OBM21:OBM24 NRQ21:NRQ24 NHU21:NHU24 MXY21:MXY24 MOC21:MOC24 MEG21:MEG24 LUK21:LUK24 LKO21:LKO24 LAS21:LAS24 KQW21:KQW24 KHA21:KHA24 JXE21:JXE24 JNI21:JNI24 JDM21:JDM24 ITQ21:ITQ24 IJU21:IJU24 HZY21:HZY24 HQC21:HQC24 HGG21:HGG24 GWK21:GWK24 GMO21:GMO24 GCS21:GCS24 FSW21:FSW24 FJA21:FJA24 EZE21:EZE24 EPI21:EPI24 EFM21:EFM24 DVQ21:DVQ24 DLU21:DLU24 DBY21:DBY24 CSC21:CSC24 CIG21:CIG24 BYK21:BYK24 BOO21:BOO24 BES21:BES24 AUW21:AUW24 ALA21:ALA24 ABE21:ABE24 RI21:RI24 HM21:HM24 HG21:HG24 RC21:RC24 AAY21:AAY24 AKU21:AKU24 AUQ21:AUQ24 BEM21:BEM24 BOI21:BOI24 BYE21:BYE24 CIA21:CIA24 CRW21:CRW24 DBS21:DBS24 DLO21:DLO24 DVK21:DVK24 EFG21:EFG24 EPC21:EPC24 EYY21:EYY24 FIU21:FIU24 FSQ21:FSQ24 GCM21:GCM24 GMI21:GMI24 GWE21:GWE24 HGA21:HGA24 HPW21:HPW24 HZS21:HZS24 IJO21:IJO24 ITK21:ITK24 JDG21:JDG24 JNC21:JNC24 JWY21:JWY24 KGU21:KGU24 KQQ21:KQQ24 LAM21:LAM24 LKI21:LKI24 LUE21:LUE24 MEA21:MEA24 MNW21:MNW24 MXS21:MXS24 NHO21:NHO24 NRK21:NRK24 OBG21:OBG24 OLC21:OLC24 OUY21:OUY24 PEU21:PEU24 POQ21:POQ24 PYM21:PYM24 QII21:QII24 QSE21:QSE24 RCA21:RCA24 RLW21:RLW24 RVS21:RVS24 SFO21:SFO24 SPK21:SPK24 SZG21:SZG24 TJC21:TJC24 TSY21:TSY24 UCU21:UCU24 UMQ21:UMQ24 UWM21:UWM24 VGI21:VGI24 VQE21:VQE24 WAA21:WAA24 WJW21:WJW24 I89:J65391 I84:J87 WJW41:WJW65371 WAA41:WAA65371 VQE41:VQE65371 VGI41:VGI65371 UWM41:UWM65371 UMQ41:UMQ65371 UCU41:UCU65371 TSY41:TSY65371 TJC41:TJC65371 SZG41:SZG65371 SPK41:SPK65371 SFO41:SFO65371 RVS41:RVS65371 RLW41:RLW65371 RCA41:RCA65371 QSE41:QSE65371 QII41:QII65371 PYM41:PYM65371 POQ41:POQ65371 PEU41:PEU65371 OUY41:OUY65371 OLC41:OLC65371 OBG41:OBG65371 NRK41:NRK65371 NHO41:NHO65371 MXS41:MXS65371 MNW41:MNW65371 MEA41:MEA65371 LUE41:LUE65371 LKI41:LKI65371 LAM41:LAM65371 KQQ41:KQQ65371 KGU41:KGU65371 JWY41:JWY65371 JNC41:JNC65371 JDG41:JDG65371 ITK41:ITK65371 IJO41:IJO65371 HZS41:HZS65371 HPW41:HPW65371 HGA41:HGA65371 GWE41:GWE65371 GMI41:GMI65371 GCM41:GCM65371 FSQ41:FSQ65371 FIU41:FIU65371 EYY41:EYY65371 EPC41:EPC65371 EFG41:EFG65371 DVK41:DVK65371 DLO41:DLO65371 DBS41:DBS65371 CRW41:CRW65371 CIA41:CIA65371 BYE41:BYE65371 BOI41:BOI65371 BEM41:BEM65371 AUQ41:AUQ65371 AKU41:AKU65371 AAY41:AAY65371 RC41:RC65371 HG41:HG65371 HM41:HM90 RI41:RI90 ABE41:ABE90 ALA41:ALA90 AUW41:AUW90 BES41:BES90 BOO41:BOO90 BYK41:BYK90 CIG41:CIG90 CSC41:CSC90 DBY41:DBY90 DLU41:DLU90 DVQ41:DVQ90 EFM41:EFM90 EPI41:EPI90 EZE41:EZE90 FJA41:FJA90 FSW41:FSW90 GCS41:GCS90 GMO41:GMO90 GWK41:GWK90 HGG41:HGG90 HQC41:HQC90 HZY41:HZY90 IJU41:IJU90 ITQ41:ITQ90 JDM41:JDM90 JNI41:JNI90 JXE41:JXE90 KHA41:KHA90 KQW41:KQW90 LAS41:LAS90 LKO41:LKO90 LUK41:LUK90 MEG41:MEG90 MOC41:MOC90 MXY41:MXY90 NHU41:NHU90 NRQ41:NRQ90 OBM41:OBM90 OLI41:OLI90 OVE41:OVE90 PFA41:PFA90 POW41:POW90 PYS41:PYS90 QIO41:QIO90 QSK41:QSK90 RCG41:RCG90 RMC41:RMC90 RVY41:RVY90 SFU41:SFU90 SPQ41:SPQ90 SZM41:SZM90 TJI41:TJI90 TTE41:TTE90 UDA41:UDA90 UMW41:UMW90 UWS41:UWS90 VGO41:VGO90 VQK41:VQK90 WAG41:WAG90 WKC41:WKC90 WTY41:WTY90 WTS41:WTS65371" xr:uid="{00000000-0002-0000-01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82"/>
  <sheetViews>
    <sheetView workbookViewId="0">
      <selection activeCell="A15" sqref="A15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100">
        <v>5000</v>
      </c>
      <c r="C3" s="98" t="s">
        <v>137</v>
      </c>
      <c r="P3" s="73"/>
    </row>
    <row r="4" spans="1:16" ht="12" x14ac:dyDescent="0.25">
      <c r="A4" s="69" t="s">
        <v>100</v>
      </c>
      <c r="B4" s="10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100">
        <v>5458.75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10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v>500</v>
      </c>
      <c r="E13" s="71">
        <f t="shared" si="0"/>
        <v>-9.9999999999999858</v>
      </c>
      <c r="F13" s="70">
        <f t="shared" si="1"/>
        <v>490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v>500</v>
      </c>
      <c r="E14" s="71">
        <f t="shared" si="0"/>
        <v>116.66666666666663</v>
      </c>
      <c r="F14" s="70">
        <f t="shared" si="1"/>
        <v>616.66666666666663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v>500</v>
      </c>
      <c r="E15" s="71">
        <f t="shared" si="0"/>
        <v>268.33333333333331</v>
      </c>
      <c r="F15" s="70">
        <f t="shared" si="1"/>
        <v>768.33333333333326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v>250</v>
      </c>
      <c r="E17" s="71">
        <f t="shared" si="0"/>
        <v>96.666666666666671</v>
      </c>
      <c r="F17" s="70">
        <f t="shared" si="1"/>
        <v>346.66666666666669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v>125</v>
      </c>
      <c r="E18" s="71">
        <f t="shared" si="0"/>
        <v>83.333333333333343</v>
      </c>
      <c r="F18" s="70">
        <f t="shared" si="1"/>
        <v>208.33333333333334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v>500</v>
      </c>
      <c r="E19" s="71">
        <f t="shared" si="0"/>
        <v>416.66666666666669</v>
      </c>
      <c r="F19" s="70">
        <f t="shared" si="1"/>
        <v>916.66666666666674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v>500</v>
      </c>
      <c r="E20" s="71">
        <f t="shared" si="0"/>
        <v>-898.33333333333348</v>
      </c>
      <c r="F20" s="70">
        <f t="shared" si="1"/>
        <v>-398.33333333333348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>
        <v>500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v>25</v>
      </c>
      <c r="E24" s="71">
        <f t="shared" si="0"/>
        <v>173.33333333333337</v>
      </c>
      <c r="F24" s="70">
        <f t="shared" si="1"/>
        <v>198.33333333333337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>
        <v>450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>
        <f>SUM(D11:D25)</f>
        <v>5000</v>
      </c>
      <c r="F26" s="70" t="e">
        <f>SUM(F11:F25)</f>
        <v>#REF!</v>
      </c>
      <c r="J26" s="77" t="s">
        <v>38</v>
      </c>
      <c r="K26" s="83" t="s">
        <v>10</v>
      </c>
      <c r="L26" s="10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>
        <f>B3-D26</f>
        <v>0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K32" s="84"/>
      <c r="L32" s="70"/>
      <c r="M32" s="80">
        <f t="shared" si="2"/>
        <v>0</v>
      </c>
      <c r="N32" s="70">
        <f t="shared" si="3"/>
        <v>0</v>
      </c>
    </row>
    <row r="33" spans="11:14" x14ac:dyDescent="0.2">
      <c r="K33" s="84"/>
      <c r="L33" s="70"/>
      <c r="M33" s="80">
        <f t="shared" si="2"/>
        <v>0</v>
      </c>
      <c r="N33" s="70">
        <f t="shared" si="3"/>
        <v>0</v>
      </c>
    </row>
    <row r="34" spans="11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1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1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1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1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1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1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1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1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1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1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1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1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1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1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41" priority="6">
      <formula>F11&lt;10</formula>
    </cfRule>
  </conditionalFormatting>
  <conditionalFormatting sqref="N12:N72">
    <cfRule type="expression" dxfId="40" priority="1">
      <formula>N12&gt;0</formula>
    </cfRule>
    <cfRule type="expression" dxfId="39" priority="2">
      <formula>N12&lt;0</formula>
    </cfRule>
  </conditionalFormatting>
  <dataValidations count="1">
    <dataValidation type="list" allowBlank="1" showInputMessage="1" showErrorMessage="1" sqref="K12:K82" xr:uid="{00000000-0002-0000-02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82"/>
  <sheetViews>
    <sheetView workbookViewId="0">
      <selection activeCell="L12" sqref="L12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January!F26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January!F11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January!F12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January!F13</f>
        <v>490</v>
      </c>
      <c r="E13" s="71">
        <f t="shared" si="0"/>
        <v>-9.9999999999999858</v>
      </c>
      <c r="F13" s="70">
        <f t="shared" si="1"/>
        <v>480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January!F14</f>
        <v>616.66666666666663</v>
      </c>
      <c r="E14" s="71">
        <f t="shared" si="0"/>
        <v>116.66666666666663</v>
      </c>
      <c r="F14" s="70">
        <f t="shared" si="1"/>
        <v>733.33333333333326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January!F15</f>
        <v>768.33333333333326</v>
      </c>
      <c r="E15" s="71">
        <f t="shared" si="0"/>
        <v>268.33333333333331</v>
      </c>
      <c r="F15" s="70">
        <f t="shared" si="1"/>
        <v>1036.6666666666665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January!F16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January!F17</f>
        <v>346.66666666666669</v>
      </c>
      <c r="E17" s="71">
        <f t="shared" si="0"/>
        <v>96.666666666666671</v>
      </c>
      <c r="F17" s="70">
        <f t="shared" si="1"/>
        <v>443.33333333333337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January!F18</f>
        <v>208.33333333333334</v>
      </c>
      <c r="E18" s="71">
        <f t="shared" si="0"/>
        <v>83.333333333333343</v>
      </c>
      <c r="F18" s="70">
        <f t="shared" si="1"/>
        <v>291.66666666666669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January!F19</f>
        <v>916.66666666666674</v>
      </c>
      <c r="E19" s="71">
        <f t="shared" si="0"/>
        <v>416.66666666666669</v>
      </c>
      <c r="F19" s="70">
        <f t="shared" si="1"/>
        <v>1333.3333333333335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January!F20</f>
        <v>-398.33333333333348</v>
      </c>
      <c r="E20" s="71">
        <f t="shared" si="0"/>
        <v>-898.33333333333348</v>
      </c>
      <c r="F20" s="70">
        <f t="shared" si="1"/>
        <v>-1296.666666666667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January!F21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January!F22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January!F23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January!F24</f>
        <v>198.33333333333337</v>
      </c>
      <c r="E24" s="71">
        <f t="shared" si="0"/>
        <v>173.33333333333337</v>
      </c>
      <c r="F24" s="70">
        <f t="shared" si="1"/>
        <v>371.66666666666674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January!F25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38" priority="6">
      <formula>F11&lt;10</formula>
    </cfRule>
  </conditionalFormatting>
  <conditionalFormatting sqref="N12:N72">
    <cfRule type="expression" dxfId="37" priority="1">
      <formula>N12&gt;0</formula>
    </cfRule>
    <cfRule type="expression" dxfId="36" priority="2">
      <formula>N12&lt;0</formula>
    </cfRule>
  </conditionalFormatting>
  <dataValidations count="1">
    <dataValidation type="list" allowBlank="1" showInputMessage="1" showErrorMessage="1" sqref="K12:K82" xr:uid="{00000000-0002-0000-03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82"/>
  <sheetViews>
    <sheetView workbookViewId="0">
      <selection activeCell="L12" sqref="L12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February!F26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February!F11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February!F12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February!F13</f>
        <v>480</v>
      </c>
      <c r="E13" s="71">
        <f t="shared" si="0"/>
        <v>-9.9999999999999858</v>
      </c>
      <c r="F13" s="70">
        <f t="shared" si="1"/>
        <v>470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February!F14</f>
        <v>733.33333333333326</v>
      </c>
      <c r="E14" s="71">
        <f t="shared" si="0"/>
        <v>116.66666666666663</v>
      </c>
      <c r="F14" s="70">
        <f t="shared" si="1"/>
        <v>849.99999999999989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February!F15</f>
        <v>1036.6666666666665</v>
      </c>
      <c r="E15" s="71">
        <f t="shared" si="0"/>
        <v>268.33333333333331</v>
      </c>
      <c r="F15" s="70">
        <f t="shared" si="1"/>
        <v>1304.9999999999998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February!F16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February!F17</f>
        <v>443.33333333333337</v>
      </c>
      <c r="E17" s="71">
        <f t="shared" si="0"/>
        <v>96.666666666666671</v>
      </c>
      <c r="F17" s="70">
        <f t="shared" si="1"/>
        <v>540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February!F18</f>
        <v>291.66666666666669</v>
      </c>
      <c r="E18" s="71">
        <f t="shared" si="0"/>
        <v>83.333333333333343</v>
      </c>
      <c r="F18" s="70">
        <f t="shared" si="1"/>
        <v>375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February!F19</f>
        <v>1333.3333333333335</v>
      </c>
      <c r="E19" s="71">
        <f t="shared" si="0"/>
        <v>416.66666666666669</v>
      </c>
      <c r="F19" s="70">
        <f t="shared" si="1"/>
        <v>1750.0000000000002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February!F20</f>
        <v>-1296.666666666667</v>
      </c>
      <c r="E20" s="71">
        <f t="shared" si="0"/>
        <v>-898.33333333333348</v>
      </c>
      <c r="F20" s="70">
        <f t="shared" si="1"/>
        <v>-2195.0000000000005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February!F21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February!F22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February!F23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February!F24</f>
        <v>371.66666666666674</v>
      </c>
      <c r="E24" s="71">
        <f t="shared" si="0"/>
        <v>173.33333333333337</v>
      </c>
      <c r="F24" s="70">
        <f t="shared" si="1"/>
        <v>545.00000000000011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February!F25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35" priority="6">
      <formula>F11&lt;10</formula>
    </cfRule>
  </conditionalFormatting>
  <conditionalFormatting sqref="N12:N72">
    <cfRule type="expression" dxfId="34" priority="1">
      <formula>N12&gt;0</formula>
    </cfRule>
    <cfRule type="expression" dxfId="33" priority="2">
      <formula>N12&lt;0</formula>
    </cfRule>
  </conditionalFormatting>
  <dataValidations count="1">
    <dataValidation type="list" allowBlank="1" showInputMessage="1" showErrorMessage="1" sqref="K12:K82" xr:uid="{00000000-0002-0000-04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82"/>
  <sheetViews>
    <sheetView workbookViewId="0">
      <selection activeCell="L16" sqref="L16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March!F26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March!F11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March!F12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March!F13</f>
        <v>470</v>
      </c>
      <c r="E13" s="71">
        <f t="shared" si="0"/>
        <v>90</v>
      </c>
      <c r="F13" s="70">
        <f t="shared" si="1"/>
        <v>560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March!F14</f>
        <v>849.99999999999989</v>
      </c>
      <c r="E14" s="71">
        <f t="shared" si="0"/>
        <v>116.66666666666663</v>
      </c>
      <c r="F14" s="70">
        <f t="shared" si="1"/>
        <v>966.66666666666652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March!F15</f>
        <v>1304.9999999999998</v>
      </c>
      <c r="E15" s="71">
        <f t="shared" si="0"/>
        <v>268.33333333333331</v>
      </c>
      <c r="F15" s="70">
        <f t="shared" si="1"/>
        <v>1573.333333333333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March!F16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March!F17</f>
        <v>540</v>
      </c>
      <c r="E17" s="71">
        <f t="shared" si="0"/>
        <v>96.666666666666671</v>
      </c>
      <c r="F17" s="70">
        <f t="shared" si="1"/>
        <v>636.66666666666663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March!F18</f>
        <v>375</v>
      </c>
      <c r="E18" s="71">
        <f t="shared" si="0"/>
        <v>83.333333333333343</v>
      </c>
      <c r="F18" s="70">
        <f t="shared" si="1"/>
        <v>458.33333333333337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March!F19</f>
        <v>1750.0000000000002</v>
      </c>
      <c r="E19" s="71">
        <f t="shared" si="0"/>
        <v>416.66666666666669</v>
      </c>
      <c r="F19" s="70">
        <f t="shared" si="1"/>
        <v>2166.666666666667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March!F20</f>
        <v>-2195.0000000000005</v>
      </c>
      <c r="E20" s="71">
        <f t="shared" si="0"/>
        <v>-898.33333333333348</v>
      </c>
      <c r="F20" s="70">
        <f t="shared" si="1"/>
        <v>-3093.3333333333339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March!F21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March!F22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March!F23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March!F24</f>
        <v>545.00000000000011</v>
      </c>
      <c r="E24" s="71">
        <f t="shared" si="0"/>
        <v>173.33333333333337</v>
      </c>
      <c r="F24" s="70">
        <f t="shared" si="1"/>
        <v>718.33333333333348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March!F25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v>0</v>
      </c>
      <c r="M29" s="80">
        <f t="shared" si="2"/>
        <v>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32" priority="6">
      <formula>F11&lt;10</formula>
    </cfRule>
  </conditionalFormatting>
  <conditionalFormatting sqref="N12:N72">
    <cfRule type="expression" dxfId="31" priority="1">
      <formula>N12&gt;0</formula>
    </cfRule>
    <cfRule type="expression" dxfId="30" priority="2">
      <formula>N12&lt;0</formula>
    </cfRule>
  </conditionalFormatting>
  <dataValidations count="1">
    <dataValidation type="list" allowBlank="1" showInputMessage="1" showErrorMessage="1" sqref="K12:K82" xr:uid="{00000000-0002-0000-05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82"/>
  <sheetViews>
    <sheetView workbookViewId="0">
      <selection activeCell="L16" sqref="L16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April!F26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April!F11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April!F12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April!F13</f>
        <v>560</v>
      </c>
      <c r="E13" s="71">
        <f t="shared" si="0"/>
        <v>-9.9999999999999858</v>
      </c>
      <c r="F13" s="70">
        <f t="shared" si="1"/>
        <v>550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April!F14</f>
        <v>966.66666666666652</v>
      </c>
      <c r="E14" s="71">
        <f t="shared" si="0"/>
        <v>116.66666666666663</v>
      </c>
      <c r="F14" s="70">
        <f t="shared" si="1"/>
        <v>1083.333333333333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April!F15</f>
        <v>1573.333333333333</v>
      </c>
      <c r="E15" s="71">
        <f t="shared" si="0"/>
        <v>268.33333333333331</v>
      </c>
      <c r="F15" s="70">
        <f t="shared" si="1"/>
        <v>1841.6666666666663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April!F16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April!F17</f>
        <v>636.66666666666663</v>
      </c>
      <c r="E17" s="71">
        <f t="shared" si="0"/>
        <v>96.666666666666671</v>
      </c>
      <c r="F17" s="70">
        <f t="shared" si="1"/>
        <v>733.33333333333326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April!F18</f>
        <v>458.33333333333337</v>
      </c>
      <c r="E18" s="71">
        <f t="shared" si="0"/>
        <v>83.333333333333343</v>
      </c>
      <c r="F18" s="70">
        <f t="shared" si="1"/>
        <v>541.66666666666674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April!F19</f>
        <v>2166.666666666667</v>
      </c>
      <c r="E19" s="71">
        <f t="shared" si="0"/>
        <v>416.66666666666669</v>
      </c>
      <c r="F19" s="70">
        <f t="shared" si="1"/>
        <v>2583.3333333333335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April!F20</f>
        <v>-3093.3333333333339</v>
      </c>
      <c r="E20" s="71">
        <f t="shared" si="0"/>
        <v>-898.33333333333348</v>
      </c>
      <c r="F20" s="70">
        <f t="shared" si="1"/>
        <v>-3991.6666666666674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April!F21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April!F22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April!F23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April!F24</f>
        <v>718.33333333333348</v>
      </c>
      <c r="E24" s="71">
        <f t="shared" si="0"/>
        <v>173.33333333333337</v>
      </c>
      <c r="F24" s="70">
        <f t="shared" si="1"/>
        <v>891.66666666666686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April!F25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29" priority="6">
      <formula>F11&lt;10</formula>
    </cfRule>
  </conditionalFormatting>
  <conditionalFormatting sqref="N12:N72">
    <cfRule type="expression" dxfId="28" priority="1">
      <formula>N12&gt;0</formula>
    </cfRule>
    <cfRule type="expression" dxfId="27" priority="2">
      <formula>N12&lt;0</formula>
    </cfRule>
  </conditionalFormatting>
  <dataValidations count="1">
    <dataValidation type="list" allowBlank="1" showInputMessage="1" showErrorMessage="1" sqref="K12:K82" xr:uid="{00000000-0002-0000-06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82"/>
  <sheetViews>
    <sheetView workbookViewId="0">
      <selection activeCell="L16" sqref="L16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May!F26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May!F11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May!F12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May!F13</f>
        <v>550</v>
      </c>
      <c r="E13" s="71">
        <f t="shared" si="0"/>
        <v>-9.9999999999999858</v>
      </c>
      <c r="F13" s="70">
        <f t="shared" si="1"/>
        <v>540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May!F14</f>
        <v>1083.333333333333</v>
      </c>
      <c r="E14" s="71">
        <f t="shared" si="0"/>
        <v>116.66666666666663</v>
      </c>
      <c r="F14" s="70">
        <f t="shared" si="1"/>
        <v>1199.9999999999995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May!F15</f>
        <v>1841.6666666666663</v>
      </c>
      <c r="E15" s="71">
        <f t="shared" si="0"/>
        <v>268.33333333333331</v>
      </c>
      <c r="F15" s="70">
        <f t="shared" si="1"/>
        <v>2109.9999999999995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May!F16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May!F17</f>
        <v>733.33333333333326</v>
      </c>
      <c r="E17" s="71">
        <f t="shared" si="0"/>
        <v>96.666666666666671</v>
      </c>
      <c r="F17" s="70">
        <f t="shared" si="1"/>
        <v>829.99999999999989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May!F18</f>
        <v>541.66666666666674</v>
      </c>
      <c r="E18" s="71">
        <f t="shared" si="0"/>
        <v>83.333333333333343</v>
      </c>
      <c r="F18" s="70">
        <f t="shared" si="1"/>
        <v>625.00000000000011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May!F19</f>
        <v>2583.3333333333335</v>
      </c>
      <c r="E19" s="71">
        <f t="shared" si="0"/>
        <v>416.66666666666669</v>
      </c>
      <c r="F19" s="70">
        <f t="shared" si="1"/>
        <v>3000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May!F20</f>
        <v>-3991.6666666666674</v>
      </c>
      <c r="E20" s="71">
        <f t="shared" si="0"/>
        <v>-898.33333333333348</v>
      </c>
      <c r="F20" s="70">
        <f t="shared" si="1"/>
        <v>-4890.0000000000009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May!F21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May!F22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May!F23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May!F24</f>
        <v>891.66666666666686</v>
      </c>
      <c r="E24" s="71">
        <f t="shared" si="0"/>
        <v>173.33333333333337</v>
      </c>
      <c r="F24" s="70">
        <f t="shared" si="1"/>
        <v>1065.0000000000002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May!F25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f>'Overview 2017'!D30+50</f>
        <v>100</v>
      </c>
      <c r="M29" s="80">
        <f t="shared" si="2"/>
        <v>100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26" priority="6">
      <formula>F11&lt;10</formula>
    </cfRule>
  </conditionalFormatting>
  <conditionalFormatting sqref="N12:N72">
    <cfRule type="expression" dxfId="25" priority="1">
      <formula>N12&gt;0</formula>
    </cfRule>
    <cfRule type="expression" dxfId="24" priority="2">
      <formula>N12&lt;0</formula>
    </cfRule>
  </conditionalFormatting>
  <dataValidations count="1">
    <dataValidation type="list" allowBlank="1" showInputMessage="1" showErrorMessage="1" sqref="K12:K82" xr:uid="{00000000-0002-0000-07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82"/>
  <sheetViews>
    <sheetView topLeftCell="A6" workbookViewId="0">
      <selection activeCell="L16" sqref="L16"/>
    </sheetView>
  </sheetViews>
  <sheetFormatPr defaultColWidth="9.109375" defaultRowHeight="11.4" x14ac:dyDescent="0.2"/>
  <cols>
    <col min="1" max="1" width="17.6640625" style="68" customWidth="1"/>
    <col min="2" max="4" width="11" style="68" bestFit="1" customWidth="1"/>
    <col min="5" max="5" width="11.33203125" style="68" customWidth="1"/>
    <col min="6" max="6" width="11" style="68" bestFit="1" customWidth="1"/>
    <col min="7" max="7" width="10.77734375" style="68" customWidth="1"/>
    <col min="8" max="9" width="9.109375" style="68"/>
    <col min="10" max="10" width="18.77734375" style="68" customWidth="1"/>
    <col min="11" max="11" width="13.77734375" style="68" customWidth="1"/>
    <col min="12" max="12" width="12.6640625" style="68" bestFit="1" customWidth="1"/>
    <col min="13" max="13" width="9.77734375" style="68" customWidth="1"/>
    <col min="14" max="14" width="10.21875" style="68" customWidth="1"/>
    <col min="15" max="22" width="9.109375" style="68"/>
    <col min="23" max="23" width="11" style="68" bestFit="1" customWidth="1"/>
    <col min="24" max="24" width="9.109375" style="68"/>
    <col min="25" max="25" width="11" style="68" bestFit="1" customWidth="1"/>
    <col min="26" max="26" width="10" style="68" bestFit="1" customWidth="1"/>
    <col min="27" max="27" width="11" style="68" bestFit="1" customWidth="1"/>
    <col min="28" max="16384" width="9.109375" style="68"/>
  </cols>
  <sheetData>
    <row r="2" spans="1:16" ht="12" x14ac:dyDescent="0.25">
      <c r="A2" s="69" t="s">
        <v>1</v>
      </c>
    </row>
    <row r="3" spans="1:16" ht="12.6" thickBot="1" x14ac:dyDescent="0.3">
      <c r="A3" s="69" t="s">
        <v>77</v>
      </c>
      <c r="B3" s="70" t="e">
        <f>June!F26</f>
        <v>#REF!</v>
      </c>
      <c r="C3" s="98" t="s">
        <v>137</v>
      </c>
      <c r="P3" s="73"/>
    </row>
    <row r="4" spans="1:16" ht="12" x14ac:dyDescent="0.25">
      <c r="A4" s="69" t="s">
        <v>100</v>
      </c>
      <c r="B4" s="70">
        <f>'Overview 2017'!D5</f>
        <v>6500</v>
      </c>
      <c r="D4" s="86"/>
      <c r="E4" s="87" t="s">
        <v>64</v>
      </c>
      <c r="F4" s="87" t="s">
        <v>63</v>
      </c>
      <c r="G4" s="87"/>
      <c r="H4" s="87"/>
      <c r="I4" s="88"/>
      <c r="J4" s="81"/>
      <c r="P4" s="81"/>
    </row>
    <row r="5" spans="1:16" ht="12" x14ac:dyDescent="0.25">
      <c r="A5" s="69" t="s">
        <v>103</v>
      </c>
      <c r="B5" s="70">
        <f>'Overview 2017'!D7</f>
        <v>0</v>
      </c>
      <c r="D5" s="89" t="s">
        <v>2</v>
      </c>
      <c r="E5" s="70">
        <f>SUMIF($O$12:$O$153,D5,$L$12:$L$153)</f>
        <v>693.33333333333326</v>
      </c>
      <c r="G5" s="68" t="s">
        <v>84</v>
      </c>
      <c r="I5" s="90"/>
      <c r="J5" s="81"/>
      <c r="P5" s="73"/>
    </row>
    <row r="6" spans="1:16" ht="12.6" thickBot="1" x14ac:dyDescent="0.3">
      <c r="A6" s="69" t="s">
        <v>0</v>
      </c>
      <c r="B6" s="70" t="e">
        <f>'Overview 2017'!D8-SUM('Overview 2017'!#REF!)</f>
        <v>#REF!</v>
      </c>
      <c r="D6" s="91" t="s">
        <v>79</v>
      </c>
      <c r="E6" s="92">
        <f>SUMIF($O$12:$O$153,D6,$L$12:$L$153)</f>
        <v>108.33333333333333</v>
      </c>
      <c r="F6" s="93"/>
      <c r="G6" s="93" t="s">
        <v>84</v>
      </c>
      <c r="H6" s="93"/>
      <c r="I6" s="94"/>
      <c r="J6" s="81"/>
      <c r="P6" s="73"/>
    </row>
    <row r="7" spans="1:16" ht="12" x14ac:dyDescent="0.25">
      <c r="A7" s="69" t="s">
        <v>39</v>
      </c>
      <c r="B7" s="70">
        <v>0</v>
      </c>
      <c r="J7" s="73"/>
      <c r="P7" s="73"/>
    </row>
    <row r="8" spans="1:16" x14ac:dyDescent="0.2">
      <c r="A8" s="68" t="s">
        <v>81</v>
      </c>
      <c r="B8" s="71" t="e">
        <f>SUM(B4:B7)</f>
        <v>#REF!</v>
      </c>
      <c r="C8" s="71" t="e">
        <f>B3+B8</f>
        <v>#REF!</v>
      </c>
      <c r="P8" s="73"/>
    </row>
    <row r="9" spans="1:16" x14ac:dyDescent="0.2">
      <c r="D9" s="71"/>
      <c r="P9" s="81"/>
    </row>
    <row r="10" spans="1:16" ht="12" x14ac:dyDescent="0.25">
      <c r="A10" s="69" t="s">
        <v>75</v>
      </c>
      <c r="D10" s="40" t="s">
        <v>11</v>
      </c>
      <c r="E10" s="40" t="s">
        <v>12</v>
      </c>
      <c r="F10" s="40" t="s">
        <v>13</v>
      </c>
      <c r="G10" s="41"/>
      <c r="H10" s="41"/>
      <c r="J10" s="69" t="s">
        <v>76</v>
      </c>
      <c r="N10" s="73"/>
      <c r="P10" s="81"/>
    </row>
    <row r="11" spans="1:16" ht="13.2" x14ac:dyDescent="0.25">
      <c r="A11" s="3" t="s">
        <v>67</v>
      </c>
      <c r="B11" s="71">
        <f>'Overview 2017'!K4</f>
        <v>0</v>
      </c>
      <c r="D11" s="70">
        <f>June!F11</f>
        <v>500</v>
      </c>
      <c r="E11" s="71">
        <f t="shared" ref="E11:E25" si="0">B11-(SUMIF($K$12:$K$153,A11,$L$12:$L$153))-(SUMIF($K$12:$K$153,A11,$N$12:$N$153))</f>
        <v>0</v>
      </c>
      <c r="F11" s="70">
        <f t="shared" ref="F11:F25" si="1">D11+E11</f>
        <v>500</v>
      </c>
      <c r="J11" s="69" t="s">
        <v>3</v>
      </c>
      <c r="K11" s="69" t="s">
        <v>65</v>
      </c>
      <c r="L11" s="69" t="s">
        <v>64</v>
      </c>
      <c r="M11" s="69" t="s">
        <v>63</v>
      </c>
      <c r="N11" s="69" t="s">
        <v>62</v>
      </c>
      <c r="O11" s="69" t="s">
        <v>78</v>
      </c>
      <c r="P11" s="73"/>
    </row>
    <row r="12" spans="1:16" ht="13.2" x14ac:dyDescent="0.25">
      <c r="A12" s="96" t="s">
        <v>86</v>
      </c>
      <c r="B12" s="71">
        <f>'Overview 2017'!K5</f>
        <v>0</v>
      </c>
      <c r="D12" s="70">
        <f>June!F12</f>
        <v>500</v>
      </c>
      <c r="E12" s="71">
        <f t="shared" si="0"/>
        <v>0</v>
      </c>
      <c r="F12" s="70">
        <f t="shared" si="1"/>
        <v>500</v>
      </c>
      <c r="J12" s="77" t="s">
        <v>59</v>
      </c>
      <c r="K12" s="75" t="s">
        <v>44</v>
      </c>
      <c r="L12" s="76">
        <f>'Overview 2017'!D86</f>
        <v>173.33333333333334</v>
      </c>
      <c r="M12" s="80">
        <f t="shared" ref="M12:M72" si="2">L12</f>
        <v>173.33333333333334</v>
      </c>
      <c r="N12" s="70">
        <f>M12-L12</f>
        <v>0</v>
      </c>
      <c r="O12" s="68" t="s">
        <v>2</v>
      </c>
    </row>
    <row r="13" spans="1:16" ht="13.2" x14ac:dyDescent="0.25">
      <c r="A13" s="1" t="s">
        <v>4</v>
      </c>
      <c r="B13" s="71">
        <f>'Overview 2017'!K6</f>
        <v>121.95</v>
      </c>
      <c r="D13" s="70">
        <f>June!F13</f>
        <v>540</v>
      </c>
      <c r="E13" s="71">
        <f t="shared" si="0"/>
        <v>90</v>
      </c>
      <c r="F13" s="70">
        <f t="shared" si="1"/>
        <v>630</v>
      </c>
      <c r="J13" s="77" t="s">
        <v>58</v>
      </c>
      <c r="K13" s="75" t="s">
        <v>44</v>
      </c>
      <c r="L13" s="76">
        <f>'Overview 2017'!D87</f>
        <v>200</v>
      </c>
      <c r="M13" s="80">
        <f t="shared" si="2"/>
        <v>200</v>
      </c>
      <c r="N13" s="70">
        <f>M13-L13</f>
        <v>0</v>
      </c>
    </row>
    <row r="14" spans="1:16" ht="13.2" x14ac:dyDescent="0.25">
      <c r="A14" s="48" t="s">
        <v>66</v>
      </c>
      <c r="B14" s="71">
        <f>'Overview 2017'!K7</f>
        <v>445.71666666666658</v>
      </c>
      <c r="D14" s="70">
        <f>June!F14</f>
        <v>1199.9999999999995</v>
      </c>
      <c r="E14" s="71">
        <f t="shared" si="0"/>
        <v>116.66666666666663</v>
      </c>
      <c r="F14" s="70">
        <f t="shared" si="1"/>
        <v>1316.6666666666661</v>
      </c>
      <c r="J14" s="77" t="s">
        <v>104</v>
      </c>
      <c r="K14" s="75" t="s">
        <v>44</v>
      </c>
      <c r="L14" s="76">
        <f>'Overview 2017'!D88</f>
        <v>108.33333333333333</v>
      </c>
      <c r="M14" s="80">
        <f t="shared" si="2"/>
        <v>108.33333333333333</v>
      </c>
      <c r="N14" s="70">
        <f>M14-L14</f>
        <v>0</v>
      </c>
      <c r="O14" s="68" t="s">
        <v>79</v>
      </c>
    </row>
    <row r="15" spans="1:16" ht="13.2" x14ac:dyDescent="0.25">
      <c r="A15" s="35" t="s">
        <v>5</v>
      </c>
      <c r="B15" s="71">
        <f>'Overview 2017'!K8</f>
        <v>268.33333333333331</v>
      </c>
      <c r="D15" s="70">
        <f>June!F15</f>
        <v>2109.9999999999995</v>
      </c>
      <c r="E15" s="71">
        <f t="shared" si="0"/>
        <v>268.33333333333331</v>
      </c>
      <c r="F15" s="70">
        <f t="shared" si="1"/>
        <v>2378.333333333333</v>
      </c>
      <c r="J15" s="77" t="s">
        <v>108</v>
      </c>
      <c r="K15" s="75" t="s">
        <v>44</v>
      </c>
      <c r="L15" s="76">
        <f>'Overview 2017'!D89</f>
        <v>86.666666666666671</v>
      </c>
      <c r="M15" s="80">
        <f t="shared" si="2"/>
        <v>86.666666666666671</v>
      </c>
      <c r="N15" s="70">
        <f>M15-L15</f>
        <v>0</v>
      </c>
      <c r="O15" s="68" t="s">
        <v>2</v>
      </c>
    </row>
    <row r="16" spans="1:16" ht="13.2" x14ac:dyDescent="0.25">
      <c r="A16" s="35" t="s">
        <v>6</v>
      </c>
      <c r="B16" s="71">
        <f>'Overview 2017'!K9</f>
        <v>0</v>
      </c>
      <c r="D16" s="70">
        <f>June!F16</f>
        <v>0</v>
      </c>
      <c r="E16" s="71">
        <f t="shared" si="0"/>
        <v>0</v>
      </c>
      <c r="F16" s="70">
        <f t="shared" si="1"/>
        <v>0</v>
      </c>
      <c r="J16" s="77" t="s">
        <v>21</v>
      </c>
      <c r="K16" s="75" t="s">
        <v>21</v>
      </c>
      <c r="L16" s="76">
        <f>'Overview 2017'!D90</f>
        <v>433.33333333333331</v>
      </c>
      <c r="M16" s="80">
        <f t="shared" si="2"/>
        <v>433.33333333333331</v>
      </c>
      <c r="N16" s="70">
        <f t="shared" ref="N16:N72" si="3">M16-L16</f>
        <v>0</v>
      </c>
      <c r="O16" s="68" t="s">
        <v>2</v>
      </c>
    </row>
    <row r="17" spans="1:14" ht="13.2" x14ac:dyDescent="0.25">
      <c r="A17" s="36" t="s">
        <v>7</v>
      </c>
      <c r="B17" s="71">
        <f>'Overview 2017'!K10</f>
        <v>96.666666666666671</v>
      </c>
      <c r="D17" s="70">
        <f>June!F17</f>
        <v>829.99999999999989</v>
      </c>
      <c r="E17" s="71">
        <f t="shared" si="0"/>
        <v>96.666666666666671</v>
      </c>
      <c r="F17" s="70">
        <f t="shared" si="1"/>
        <v>926.66666666666652</v>
      </c>
      <c r="J17" s="77" t="s">
        <v>74</v>
      </c>
      <c r="K17" s="83" t="s">
        <v>10</v>
      </c>
      <c r="L17" s="70">
        <f>'Overview 2017'!D72</f>
        <v>520</v>
      </c>
      <c r="M17" s="80">
        <f t="shared" si="2"/>
        <v>520</v>
      </c>
      <c r="N17" s="70">
        <f t="shared" si="3"/>
        <v>0</v>
      </c>
    </row>
    <row r="18" spans="1:14" ht="13.2" x14ac:dyDescent="0.25">
      <c r="A18" s="37" t="s">
        <v>8</v>
      </c>
      <c r="B18" s="71">
        <f>'Overview 2017'!K11</f>
        <v>83.333333333333343</v>
      </c>
      <c r="D18" s="70">
        <f>June!F18</f>
        <v>625.00000000000011</v>
      </c>
      <c r="E18" s="71">
        <f t="shared" si="0"/>
        <v>83.333333333333343</v>
      </c>
      <c r="F18" s="70">
        <f t="shared" si="1"/>
        <v>708.33333333333348</v>
      </c>
      <c r="J18" s="68" t="s">
        <v>92</v>
      </c>
      <c r="K18" s="78" t="s">
        <v>66</v>
      </c>
      <c r="L18" s="70">
        <f>'Overview 2017'!D37</f>
        <v>0</v>
      </c>
      <c r="M18" s="80">
        <f t="shared" si="2"/>
        <v>0</v>
      </c>
      <c r="N18" s="70">
        <f t="shared" si="3"/>
        <v>0</v>
      </c>
    </row>
    <row r="19" spans="1:14" ht="13.2" x14ac:dyDescent="0.25">
      <c r="A19" s="2" t="s">
        <v>9</v>
      </c>
      <c r="B19" s="71">
        <f>'Overview 2017'!K12</f>
        <v>416.66666666666669</v>
      </c>
      <c r="D19" s="70">
        <f>June!F19</f>
        <v>3000</v>
      </c>
      <c r="E19" s="71">
        <f t="shared" si="0"/>
        <v>416.66666666666669</v>
      </c>
      <c r="F19" s="70">
        <f t="shared" si="1"/>
        <v>3416.6666666666665</v>
      </c>
      <c r="J19" s="77" t="s">
        <v>40</v>
      </c>
      <c r="K19" s="75" t="s">
        <v>70</v>
      </c>
      <c r="L19" s="76">
        <f>'Overview 2017'!D91</f>
        <v>195</v>
      </c>
      <c r="M19" s="80">
        <f t="shared" si="2"/>
        <v>195</v>
      </c>
      <c r="N19" s="70">
        <f t="shared" si="3"/>
        <v>0</v>
      </c>
    </row>
    <row r="20" spans="1:14" ht="13.2" x14ac:dyDescent="0.25">
      <c r="A20" s="38" t="s">
        <v>10</v>
      </c>
      <c r="B20" s="71">
        <f>'Overview 2017'!K13</f>
        <v>3166.666666666667</v>
      </c>
      <c r="D20" s="70">
        <f>June!F20</f>
        <v>-4890.0000000000009</v>
      </c>
      <c r="E20" s="71">
        <f t="shared" si="0"/>
        <v>-898.33333333333348</v>
      </c>
      <c r="F20" s="70">
        <f t="shared" si="1"/>
        <v>-5788.3333333333339</v>
      </c>
      <c r="J20" s="77" t="s">
        <v>105</v>
      </c>
      <c r="K20" s="75" t="s">
        <v>70</v>
      </c>
      <c r="L20" s="76">
        <f>'Overview 2017'!D92</f>
        <v>173.33333333333334</v>
      </c>
      <c r="M20" s="80">
        <f t="shared" si="2"/>
        <v>173.33333333333334</v>
      </c>
      <c r="N20" s="70">
        <f t="shared" si="3"/>
        <v>0</v>
      </c>
    </row>
    <row r="21" spans="1:14" ht="13.2" x14ac:dyDescent="0.25">
      <c r="A21" s="49" t="s">
        <v>61</v>
      </c>
      <c r="B21" s="71">
        <f>'Overview 2017'!K14</f>
        <v>1510.0000000000002</v>
      </c>
      <c r="D21" s="70" t="e">
        <f>June!F21</f>
        <v>#REF!</v>
      </c>
      <c r="E21" s="71" t="e">
        <f t="shared" si="0"/>
        <v>#REF!</v>
      </c>
      <c r="F21" s="70" t="e">
        <f t="shared" si="1"/>
        <v>#REF!</v>
      </c>
      <c r="J21" s="77" t="s">
        <v>110</v>
      </c>
      <c r="K21" s="83" t="s">
        <v>10</v>
      </c>
      <c r="L21" s="76">
        <f>'Overview 2017'!D65</f>
        <v>2708.3333333333335</v>
      </c>
      <c r="M21" s="80">
        <f t="shared" si="2"/>
        <v>2708.3333333333335</v>
      </c>
      <c r="N21" s="70">
        <f t="shared" si="3"/>
        <v>0</v>
      </c>
    </row>
    <row r="22" spans="1:14" ht="13.2" x14ac:dyDescent="0.25">
      <c r="A22" s="50" t="s">
        <v>44</v>
      </c>
      <c r="B22" s="71">
        <f>'Overview 2017'!K15</f>
        <v>568.33333333333337</v>
      </c>
      <c r="D22" s="70">
        <f>June!F22</f>
        <v>100</v>
      </c>
      <c r="E22" s="71">
        <f t="shared" si="0"/>
        <v>0</v>
      </c>
      <c r="F22" s="70">
        <f t="shared" si="1"/>
        <v>100</v>
      </c>
      <c r="J22" s="77" t="s">
        <v>111</v>
      </c>
      <c r="K22" s="83" t="s">
        <v>10</v>
      </c>
      <c r="L22" s="76">
        <f>'Overview 2017'!D66</f>
        <v>458.33333333333331</v>
      </c>
      <c r="M22" s="80">
        <f t="shared" si="2"/>
        <v>458.33333333333331</v>
      </c>
      <c r="N22" s="70">
        <f t="shared" si="3"/>
        <v>0</v>
      </c>
    </row>
    <row r="23" spans="1:14" ht="13.2" x14ac:dyDescent="0.25">
      <c r="A23" s="50" t="s">
        <v>21</v>
      </c>
      <c r="B23" s="71">
        <f>'Overview 2017'!K16</f>
        <v>433.33333333333331</v>
      </c>
      <c r="D23" s="70">
        <f>June!F23</f>
        <v>50</v>
      </c>
      <c r="E23" s="71">
        <f t="shared" si="0"/>
        <v>0</v>
      </c>
      <c r="F23" s="70">
        <f t="shared" si="1"/>
        <v>50</v>
      </c>
      <c r="J23" s="68" t="s">
        <v>109</v>
      </c>
      <c r="K23" s="83" t="s">
        <v>61</v>
      </c>
      <c r="L23" s="70" t="e">
        <f>'Overview 2017'!#REF!</f>
        <v>#REF!</v>
      </c>
      <c r="M23" s="80" t="e">
        <f t="shared" si="2"/>
        <v>#REF!</v>
      </c>
      <c r="N23" s="70" t="e">
        <f t="shared" si="3"/>
        <v>#REF!</v>
      </c>
    </row>
    <row r="24" spans="1:14" ht="13.2" x14ac:dyDescent="0.25">
      <c r="A24" s="50" t="s">
        <v>70</v>
      </c>
      <c r="B24" s="71">
        <f>'Overview 2017'!K17</f>
        <v>541.66666666666674</v>
      </c>
      <c r="D24" s="70">
        <f>June!F24</f>
        <v>1065.0000000000002</v>
      </c>
      <c r="E24" s="71">
        <f t="shared" si="0"/>
        <v>173.33333333333337</v>
      </c>
      <c r="F24" s="70">
        <f t="shared" si="1"/>
        <v>1238.3333333333335</v>
      </c>
      <c r="J24" s="77" t="s">
        <v>101</v>
      </c>
      <c r="K24" s="83" t="s">
        <v>10</v>
      </c>
      <c r="L24" s="70">
        <f>'Overview 2017'!D77</f>
        <v>25</v>
      </c>
      <c r="M24" s="80">
        <f t="shared" si="2"/>
        <v>25</v>
      </c>
      <c r="N24" s="70">
        <f t="shared" si="3"/>
        <v>0</v>
      </c>
    </row>
    <row r="25" spans="1:14" ht="13.2" x14ac:dyDescent="0.25">
      <c r="A25" s="39" t="s">
        <v>57</v>
      </c>
      <c r="B25" s="71" t="e">
        <f>B27</f>
        <v>#REF!</v>
      </c>
      <c r="D25" s="70" t="e">
        <f>June!F25</f>
        <v>#REF!</v>
      </c>
      <c r="E25" s="71" t="e">
        <f t="shared" si="0"/>
        <v>#REF!</v>
      </c>
      <c r="F25" s="70" t="e">
        <f t="shared" si="1"/>
        <v>#REF!</v>
      </c>
      <c r="J25" s="77" t="s">
        <v>98</v>
      </c>
      <c r="K25" s="83" t="s">
        <v>10</v>
      </c>
      <c r="L25" s="70">
        <f>'Overview 2017'!D78</f>
        <v>303.33333333333331</v>
      </c>
      <c r="M25" s="80">
        <f t="shared" si="2"/>
        <v>303.33333333333331</v>
      </c>
      <c r="N25" s="70">
        <f t="shared" si="3"/>
        <v>0</v>
      </c>
    </row>
    <row r="26" spans="1:14" ht="12" thickBot="1" x14ac:dyDescent="0.25">
      <c r="A26" s="68" t="s">
        <v>82</v>
      </c>
      <c r="B26" s="71">
        <f>SUM(B11:B24)</f>
        <v>7652.666666666667</v>
      </c>
      <c r="D26" s="70" t="e">
        <f>SUM(D11:D25)</f>
        <v>#REF!</v>
      </c>
      <c r="F26" s="70" t="e">
        <f>SUM(F11:F25)</f>
        <v>#REF!</v>
      </c>
      <c r="J26" s="77" t="s">
        <v>38</v>
      </c>
      <c r="K26" s="83" t="s">
        <v>10</v>
      </c>
      <c r="L26" s="70">
        <f>'Overview 2017'!D79</f>
        <v>0</v>
      </c>
      <c r="M26" s="80">
        <f t="shared" si="2"/>
        <v>0</v>
      </c>
      <c r="N26" s="70">
        <f t="shared" si="3"/>
        <v>0</v>
      </c>
    </row>
    <row r="27" spans="1:14" ht="12" thickBot="1" x14ac:dyDescent="0.25">
      <c r="A27" s="68" t="s">
        <v>83</v>
      </c>
      <c r="B27" s="71" t="e">
        <f>B8-B26</f>
        <v>#REF!</v>
      </c>
      <c r="D27" s="74" t="e">
        <f>B3-D26</f>
        <v>#REF!</v>
      </c>
      <c r="E27" s="73" t="s">
        <v>80</v>
      </c>
      <c r="J27" s="77" t="s">
        <v>106</v>
      </c>
      <c r="K27" s="78" t="s">
        <v>66</v>
      </c>
      <c r="L27" s="70">
        <f>'Overview 2017'!D32</f>
        <v>204.7</v>
      </c>
      <c r="M27" s="80">
        <f t="shared" si="2"/>
        <v>204.7</v>
      </c>
      <c r="N27" s="70">
        <f t="shared" si="3"/>
        <v>0</v>
      </c>
    </row>
    <row r="28" spans="1:14" ht="12" x14ac:dyDescent="0.25">
      <c r="E28" s="73" t="s">
        <v>95</v>
      </c>
      <c r="F28" s="98"/>
      <c r="G28" s="98"/>
      <c r="H28" s="98"/>
      <c r="J28" s="77" t="s">
        <v>107</v>
      </c>
      <c r="K28" s="78" t="s">
        <v>66</v>
      </c>
      <c r="L28" s="70">
        <f>'Overview 2017'!D33</f>
        <v>124.35</v>
      </c>
      <c r="M28" s="80">
        <f t="shared" si="2"/>
        <v>124.35</v>
      </c>
      <c r="N28" s="70">
        <f t="shared" si="3"/>
        <v>0</v>
      </c>
    </row>
    <row r="29" spans="1:14" ht="12" x14ac:dyDescent="0.25">
      <c r="E29" s="73" t="s">
        <v>96</v>
      </c>
      <c r="F29" s="98"/>
      <c r="G29" s="98"/>
      <c r="H29" s="98"/>
      <c r="J29" s="77" t="s">
        <v>102</v>
      </c>
      <c r="K29" s="79" t="s">
        <v>4</v>
      </c>
      <c r="L29" s="70">
        <v>0</v>
      </c>
      <c r="M29" s="80">
        <f t="shared" si="2"/>
        <v>0</v>
      </c>
      <c r="N29" s="70">
        <f t="shared" si="3"/>
        <v>0</v>
      </c>
    </row>
    <row r="30" spans="1:14" ht="12" x14ac:dyDescent="0.25">
      <c r="F30" s="98"/>
      <c r="G30" s="98"/>
      <c r="H30" s="98"/>
      <c r="J30" s="77" t="s">
        <v>99</v>
      </c>
      <c r="K30" s="79" t="s">
        <v>4</v>
      </c>
      <c r="L30" s="70">
        <f>'Overview 2017'!D31</f>
        <v>31.95</v>
      </c>
      <c r="M30" s="80">
        <f t="shared" si="2"/>
        <v>31.95</v>
      </c>
      <c r="N30" s="70">
        <f t="shared" si="3"/>
        <v>0</v>
      </c>
    </row>
    <row r="31" spans="1:14" ht="12" x14ac:dyDescent="0.25">
      <c r="F31" s="98"/>
      <c r="G31" s="98"/>
      <c r="H31" s="98"/>
      <c r="J31" s="77" t="s">
        <v>94</v>
      </c>
      <c r="K31" s="83" t="s">
        <v>10</v>
      </c>
      <c r="L31" s="70">
        <f>'Overview 2017'!D75</f>
        <v>50</v>
      </c>
      <c r="M31" s="80">
        <f t="shared" si="2"/>
        <v>50</v>
      </c>
      <c r="N31" s="70">
        <f t="shared" si="3"/>
        <v>0</v>
      </c>
    </row>
    <row r="32" spans="1:14" ht="12" x14ac:dyDescent="0.25">
      <c r="F32" s="98"/>
      <c r="G32" s="98"/>
      <c r="H32" s="98"/>
      <c r="J32" s="98" t="s">
        <v>89</v>
      </c>
      <c r="K32" s="84"/>
      <c r="L32" s="70">
        <v>0</v>
      </c>
      <c r="M32" s="80">
        <f t="shared" si="2"/>
        <v>0</v>
      </c>
      <c r="N32" s="70">
        <f t="shared" si="3"/>
        <v>0</v>
      </c>
    </row>
    <row r="33" spans="10:14" ht="12" x14ac:dyDescent="0.25">
      <c r="J33" s="98" t="s">
        <v>88</v>
      </c>
      <c r="K33" s="84"/>
      <c r="L33" s="70"/>
      <c r="M33" s="80">
        <f t="shared" si="2"/>
        <v>0</v>
      </c>
      <c r="N33" s="70">
        <f t="shared" si="3"/>
        <v>0</v>
      </c>
    </row>
    <row r="34" spans="10:14" x14ac:dyDescent="0.2">
      <c r="K34" s="84"/>
      <c r="L34" s="70"/>
      <c r="M34" s="80">
        <f t="shared" si="2"/>
        <v>0</v>
      </c>
      <c r="N34" s="70">
        <f t="shared" si="3"/>
        <v>0</v>
      </c>
    </row>
    <row r="35" spans="10:14" x14ac:dyDescent="0.2">
      <c r="K35" s="84"/>
      <c r="L35" s="70"/>
      <c r="M35" s="80">
        <f t="shared" si="2"/>
        <v>0</v>
      </c>
      <c r="N35" s="70">
        <f t="shared" si="3"/>
        <v>0</v>
      </c>
    </row>
    <row r="36" spans="10:14" x14ac:dyDescent="0.2">
      <c r="K36" s="84"/>
      <c r="L36" s="70"/>
      <c r="M36" s="80">
        <f t="shared" si="2"/>
        <v>0</v>
      </c>
      <c r="N36" s="70">
        <f t="shared" si="3"/>
        <v>0</v>
      </c>
    </row>
    <row r="37" spans="10:14" x14ac:dyDescent="0.2">
      <c r="K37" s="84"/>
      <c r="L37" s="70"/>
      <c r="M37" s="80">
        <f t="shared" si="2"/>
        <v>0</v>
      </c>
      <c r="N37" s="70">
        <f t="shared" si="3"/>
        <v>0</v>
      </c>
    </row>
    <row r="38" spans="10:14" x14ac:dyDescent="0.2">
      <c r="K38" s="84"/>
      <c r="L38" s="70"/>
      <c r="M38" s="80">
        <f t="shared" si="2"/>
        <v>0</v>
      </c>
      <c r="N38" s="70">
        <f t="shared" si="3"/>
        <v>0</v>
      </c>
    </row>
    <row r="39" spans="10:14" x14ac:dyDescent="0.2">
      <c r="K39" s="84"/>
      <c r="L39" s="70"/>
      <c r="M39" s="80">
        <f t="shared" si="2"/>
        <v>0</v>
      </c>
      <c r="N39" s="70">
        <f t="shared" si="3"/>
        <v>0</v>
      </c>
    </row>
    <row r="40" spans="10:14" x14ac:dyDescent="0.2">
      <c r="K40" s="84"/>
      <c r="L40" s="70"/>
      <c r="M40" s="80">
        <f t="shared" si="2"/>
        <v>0</v>
      </c>
      <c r="N40" s="70">
        <f t="shared" si="3"/>
        <v>0</v>
      </c>
    </row>
    <row r="41" spans="10:14" x14ac:dyDescent="0.2">
      <c r="K41" s="84"/>
      <c r="L41" s="70"/>
      <c r="M41" s="80">
        <f t="shared" si="2"/>
        <v>0</v>
      </c>
      <c r="N41" s="70">
        <f t="shared" si="3"/>
        <v>0</v>
      </c>
    </row>
    <row r="42" spans="10:14" x14ac:dyDescent="0.2">
      <c r="K42" s="84"/>
      <c r="L42" s="70"/>
      <c r="M42" s="80">
        <f t="shared" si="2"/>
        <v>0</v>
      </c>
      <c r="N42" s="70">
        <f t="shared" si="3"/>
        <v>0</v>
      </c>
    </row>
    <row r="43" spans="10:14" x14ac:dyDescent="0.2">
      <c r="K43" s="84"/>
      <c r="L43" s="70"/>
      <c r="M43" s="80">
        <f t="shared" si="2"/>
        <v>0</v>
      </c>
      <c r="N43" s="70">
        <f t="shared" si="3"/>
        <v>0</v>
      </c>
    </row>
    <row r="44" spans="10:14" x14ac:dyDescent="0.2">
      <c r="K44" s="84"/>
      <c r="L44" s="70"/>
      <c r="M44" s="80">
        <f t="shared" si="2"/>
        <v>0</v>
      </c>
      <c r="N44" s="70">
        <f t="shared" si="3"/>
        <v>0</v>
      </c>
    </row>
    <row r="45" spans="10:14" x14ac:dyDescent="0.2">
      <c r="K45" s="84"/>
      <c r="L45" s="70"/>
      <c r="M45" s="80">
        <f t="shared" si="2"/>
        <v>0</v>
      </c>
      <c r="N45" s="70">
        <f t="shared" si="3"/>
        <v>0</v>
      </c>
    </row>
    <row r="46" spans="10:14" x14ac:dyDescent="0.2">
      <c r="K46" s="84"/>
      <c r="L46" s="70"/>
      <c r="M46" s="80">
        <f t="shared" si="2"/>
        <v>0</v>
      </c>
      <c r="N46" s="70">
        <f t="shared" si="3"/>
        <v>0</v>
      </c>
    </row>
    <row r="47" spans="10:14" x14ac:dyDescent="0.2">
      <c r="K47" s="84"/>
      <c r="L47" s="70"/>
      <c r="M47" s="80">
        <f t="shared" si="2"/>
        <v>0</v>
      </c>
      <c r="N47" s="70">
        <f t="shared" si="3"/>
        <v>0</v>
      </c>
    </row>
    <row r="48" spans="10:14" x14ac:dyDescent="0.2">
      <c r="K48" s="84"/>
      <c r="L48" s="70"/>
      <c r="M48" s="80">
        <f t="shared" si="2"/>
        <v>0</v>
      </c>
      <c r="N48" s="70">
        <f t="shared" si="3"/>
        <v>0</v>
      </c>
    </row>
    <row r="49" spans="11:14" x14ac:dyDescent="0.2">
      <c r="K49" s="84"/>
      <c r="L49" s="70"/>
      <c r="M49" s="80">
        <f t="shared" si="2"/>
        <v>0</v>
      </c>
      <c r="N49" s="70">
        <f t="shared" si="3"/>
        <v>0</v>
      </c>
    </row>
    <row r="50" spans="11:14" x14ac:dyDescent="0.2">
      <c r="K50" s="84"/>
      <c r="L50" s="70"/>
      <c r="M50" s="80">
        <f t="shared" si="2"/>
        <v>0</v>
      </c>
      <c r="N50" s="70">
        <f t="shared" si="3"/>
        <v>0</v>
      </c>
    </row>
    <row r="51" spans="11:14" x14ac:dyDescent="0.2">
      <c r="K51" s="84"/>
      <c r="L51" s="70"/>
      <c r="M51" s="80">
        <f t="shared" si="2"/>
        <v>0</v>
      </c>
      <c r="N51" s="70">
        <f t="shared" si="3"/>
        <v>0</v>
      </c>
    </row>
    <row r="52" spans="11:14" x14ac:dyDescent="0.2">
      <c r="K52" s="84"/>
      <c r="L52" s="70"/>
      <c r="M52" s="80">
        <f t="shared" si="2"/>
        <v>0</v>
      </c>
      <c r="N52" s="70">
        <f t="shared" si="3"/>
        <v>0</v>
      </c>
    </row>
    <row r="53" spans="11:14" x14ac:dyDescent="0.2">
      <c r="K53" s="84"/>
      <c r="L53" s="70"/>
      <c r="M53" s="80">
        <f t="shared" si="2"/>
        <v>0</v>
      </c>
      <c r="N53" s="70">
        <f t="shared" si="3"/>
        <v>0</v>
      </c>
    </row>
    <row r="54" spans="11:14" x14ac:dyDescent="0.2">
      <c r="K54" s="84"/>
      <c r="L54" s="70"/>
      <c r="M54" s="80">
        <f t="shared" si="2"/>
        <v>0</v>
      </c>
      <c r="N54" s="70">
        <f t="shared" si="3"/>
        <v>0</v>
      </c>
    </row>
    <row r="55" spans="11:14" x14ac:dyDescent="0.2">
      <c r="K55" s="84"/>
      <c r="L55" s="70"/>
      <c r="M55" s="80">
        <f t="shared" si="2"/>
        <v>0</v>
      </c>
      <c r="N55" s="70">
        <f t="shared" si="3"/>
        <v>0</v>
      </c>
    </row>
    <row r="56" spans="11:14" x14ac:dyDescent="0.2">
      <c r="K56" s="84"/>
      <c r="L56" s="70"/>
      <c r="M56" s="80">
        <f t="shared" si="2"/>
        <v>0</v>
      </c>
      <c r="N56" s="70">
        <f t="shared" si="3"/>
        <v>0</v>
      </c>
    </row>
    <row r="57" spans="11:14" x14ac:dyDescent="0.2">
      <c r="K57" s="84"/>
      <c r="L57" s="70"/>
      <c r="M57" s="80">
        <f t="shared" si="2"/>
        <v>0</v>
      </c>
      <c r="N57" s="70">
        <f t="shared" si="3"/>
        <v>0</v>
      </c>
    </row>
    <row r="58" spans="11:14" x14ac:dyDescent="0.2">
      <c r="K58" s="84"/>
      <c r="L58" s="70"/>
      <c r="M58" s="80">
        <f t="shared" si="2"/>
        <v>0</v>
      </c>
      <c r="N58" s="70">
        <f t="shared" si="3"/>
        <v>0</v>
      </c>
    </row>
    <row r="59" spans="11:14" x14ac:dyDescent="0.2">
      <c r="K59" s="84"/>
      <c r="L59" s="70"/>
      <c r="M59" s="80">
        <f t="shared" si="2"/>
        <v>0</v>
      </c>
      <c r="N59" s="70">
        <f t="shared" si="3"/>
        <v>0</v>
      </c>
    </row>
    <row r="60" spans="11:14" x14ac:dyDescent="0.2">
      <c r="K60" s="84"/>
      <c r="L60" s="70"/>
      <c r="M60" s="80">
        <f t="shared" si="2"/>
        <v>0</v>
      </c>
      <c r="N60" s="70">
        <f t="shared" si="3"/>
        <v>0</v>
      </c>
    </row>
    <row r="61" spans="11:14" x14ac:dyDescent="0.2">
      <c r="K61" s="84"/>
      <c r="L61" s="70"/>
      <c r="M61" s="80">
        <f t="shared" si="2"/>
        <v>0</v>
      </c>
      <c r="N61" s="70">
        <f t="shared" si="3"/>
        <v>0</v>
      </c>
    </row>
    <row r="62" spans="11:14" x14ac:dyDescent="0.2">
      <c r="K62" s="84"/>
      <c r="L62" s="70"/>
      <c r="M62" s="80">
        <f t="shared" si="2"/>
        <v>0</v>
      </c>
      <c r="N62" s="70">
        <f t="shared" si="3"/>
        <v>0</v>
      </c>
    </row>
    <row r="63" spans="11:14" x14ac:dyDescent="0.2">
      <c r="K63" s="84"/>
      <c r="L63" s="70"/>
      <c r="M63" s="80">
        <f t="shared" si="2"/>
        <v>0</v>
      </c>
      <c r="N63" s="70">
        <f t="shared" si="3"/>
        <v>0</v>
      </c>
    </row>
    <row r="64" spans="11:14" x14ac:dyDescent="0.2">
      <c r="K64" s="84"/>
      <c r="L64" s="70"/>
      <c r="M64" s="80">
        <f t="shared" si="2"/>
        <v>0</v>
      </c>
      <c r="N64" s="70">
        <f t="shared" si="3"/>
        <v>0</v>
      </c>
    </row>
    <row r="65" spans="11:14" x14ac:dyDescent="0.2">
      <c r="K65" s="84"/>
      <c r="L65" s="70"/>
      <c r="M65" s="80">
        <f t="shared" si="2"/>
        <v>0</v>
      </c>
      <c r="N65" s="70">
        <f t="shared" si="3"/>
        <v>0</v>
      </c>
    </row>
    <row r="66" spans="11:14" x14ac:dyDescent="0.2">
      <c r="K66" s="84"/>
      <c r="L66" s="70"/>
      <c r="M66" s="80">
        <f t="shared" si="2"/>
        <v>0</v>
      </c>
      <c r="N66" s="70">
        <f t="shared" si="3"/>
        <v>0</v>
      </c>
    </row>
    <row r="67" spans="11:14" x14ac:dyDescent="0.2">
      <c r="K67" s="84"/>
      <c r="L67" s="70"/>
      <c r="M67" s="80">
        <f t="shared" si="2"/>
        <v>0</v>
      </c>
      <c r="N67" s="70">
        <f t="shared" si="3"/>
        <v>0</v>
      </c>
    </row>
    <row r="68" spans="11:14" x14ac:dyDescent="0.2">
      <c r="K68" s="84"/>
      <c r="L68" s="70"/>
      <c r="M68" s="80">
        <f t="shared" si="2"/>
        <v>0</v>
      </c>
      <c r="N68" s="70">
        <f t="shared" si="3"/>
        <v>0</v>
      </c>
    </row>
    <row r="69" spans="11:14" x14ac:dyDescent="0.2">
      <c r="K69" s="84"/>
      <c r="L69" s="70"/>
      <c r="M69" s="80">
        <f t="shared" si="2"/>
        <v>0</v>
      </c>
      <c r="N69" s="70">
        <f t="shared" si="3"/>
        <v>0</v>
      </c>
    </row>
    <row r="70" spans="11:14" x14ac:dyDescent="0.2">
      <c r="K70" s="84"/>
      <c r="L70" s="70"/>
      <c r="M70" s="80">
        <f t="shared" si="2"/>
        <v>0</v>
      </c>
      <c r="N70" s="70">
        <f t="shared" si="3"/>
        <v>0</v>
      </c>
    </row>
    <row r="71" spans="11:14" x14ac:dyDescent="0.2">
      <c r="K71" s="84"/>
      <c r="L71" s="70"/>
      <c r="M71" s="80">
        <f t="shared" si="2"/>
        <v>0</v>
      </c>
      <c r="N71" s="70">
        <f t="shared" si="3"/>
        <v>0</v>
      </c>
    </row>
    <row r="72" spans="11:14" x14ac:dyDescent="0.2">
      <c r="K72" s="84"/>
      <c r="L72" s="70"/>
      <c r="M72" s="80">
        <f t="shared" si="2"/>
        <v>0</v>
      </c>
      <c r="N72" s="70">
        <f t="shared" si="3"/>
        <v>0</v>
      </c>
    </row>
    <row r="73" spans="11:14" x14ac:dyDescent="0.2">
      <c r="K73" s="84"/>
    </row>
    <row r="74" spans="11:14" x14ac:dyDescent="0.2">
      <c r="K74" s="84"/>
    </row>
    <row r="75" spans="11:14" x14ac:dyDescent="0.2">
      <c r="K75" s="84"/>
    </row>
    <row r="76" spans="11:14" x14ac:dyDescent="0.2">
      <c r="K76" s="84"/>
    </row>
    <row r="77" spans="11:14" x14ac:dyDescent="0.2">
      <c r="K77" s="84"/>
    </row>
    <row r="78" spans="11:14" x14ac:dyDescent="0.2">
      <c r="K78" s="84"/>
    </row>
    <row r="79" spans="11:14" x14ac:dyDescent="0.2">
      <c r="K79" s="84"/>
    </row>
    <row r="80" spans="11:14" x14ac:dyDescent="0.2">
      <c r="K80" s="84"/>
    </row>
    <row r="81" spans="11:11" x14ac:dyDescent="0.2">
      <c r="K81" s="84"/>
    </row>
    <row r="82" spans="11:11" x14ac:dyDescent="0.2">
      <c r="K82" s="84"/>
    </row>
  </sheetData>
  <conditionalFormatting sqref="F11:F25">
    <cfRule type="expression" dxfId="23" priority="6">
      <formula>F11&lt;10</formula>
    </cfRule>
  </conditionalFormatting>
  <conditionalFormatting sqref="N12:N72">
    <cfRule type="expression" dxfId="22" priority="1">
      <formula>N12&gt;0</formula>
    </cfRule>
    <cfRule type="expression" dxfId="21" priority="2">
      <formula>N12&lt;0</formula>
    </cfRule>
  </conditionalFormatting>
  <dataValidations count="1">
    <dataValidation type="list" allowBlank="1" showInputMessage="1" showErrorMessage="1" sqref="K12:K82" xr:uid="{00000000-0002-0000-0800-000000000000}">
      <formula1>$A$11:$A$25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Instructions</vt:lpstr>
      <vt:lpstr>Overview 2017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 17</vt:lpstr>
      <vt:lpstr>November 17</vt:lpstr>
      <vt:lpstr>December 17</vt:lpstr>
      <vt:lpstr>January 18</vt:lpstr>
      <vt:lpstr>February 18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Aldridge</dc:creator>
  <cp:lastModifiedBy>Jacob Aldridge</cp:lastModifiedBy>
  <dcterms:created xsi:type="dcterms:W3CDTF">2013-04-06T00:44:37Z</dcterms:created>
  <dcterms:modified xsi:type="dcterms:W3CDTF">2024-03-26T01:43:05Z</dcterms:modified>
</cp:coreProperties>
</file>